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2ZzhJwkr4ZN1VxuGrzajEGAASkElgF/9UZmX6p4+5K8="/>
    </ext>
  </extLst>
</workbook>
</file>

<file path=xl/sharedStrings.xml><?xml version="1.0" encoding="utf-8"?>
<sst xmlns="http://schemas.openxmlformats.org/spreadsheetml/2006/main" count="86" uniqueCount="60">
  <si>
    <t>Alumni Engagement OKR Tracker</t>
  </si>
  <si>
    <t>Editable OKR Template  ·  profit.co  ·  Education  ·  Operations  ·  Student Success</t>
  </si>
  <si>
    <t>Company:</t>
  </si>
  <si>
    <t>Department:</t>
  </si>
  <si>
    <t>Department:  Operations · Student Success</t>
  </si>
  <si>
    <t>Quarter:</t>
  </si>
  <si>
    <t>Quarter:  Q4 2026</t>
  </si>
  <si>
    <t>Overall OKR Score (auto-calculated)</t>
  </si>
  <si>
    <t xml:space="preserve">"Pre-filled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"							</t>
  </si>
  <si>
    <t>ℹ  Enter your objective text in the O1/O2/O3 rows. Fill in each KR row with Name, Owner, Type, Plan, and Actual —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</si>
  <si>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</si>
  <si>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</si>
  <si>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</si>
  <si>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</si>
  <si>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</si>
  <si>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</si>
  <si>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</si>
  <si>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</si>
  <si>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Grow alumni mentorship that supports current students</t>
  </si>
  <si>
    <t xml:space="preserve">O1:  </t>
  </si>
  <si>
    <t>Q4-2026</t>
  </si>
  <si>
    <t>Olivia Barnes</t>
  </si>
  <si>
    <t>KR1.1</t>
  </si>
  <si>
    <t>KR1.1   Increase active alumni mentors matched to current students from 120 to 280</t>
  </si>
  <si>
    <t>↑ Active alumni mentors</t>
  </si>
  <si>
    <t>KR1.2</t>
  </si>
  <si>
    <t>KR1.2   Increase current-student participation in the alumni mentorship program from 18% to 38%</t>
  </si>
  <si>
    <t>KR1.3</t>
  </si>
  <si>
    <t>James Whitaker</t>
  </si>
  <si>
    <t>↑ Student participation</t>
  </si>
  <si>
    <t xml:space="preserve">O2:  </t>
  </si>
  <si>
    <t>KR1.3   Hold mentorship match retention (pairs active at end of term) at or above 82%</t>
  </si>
  <si>
    <t>Nathan Brooks</t>
  </si>
  <si>
    <t>≥ Mentor-match retention</t>
  </si>
  <si>
    <t>KR2.1</t>
  </si>
  <si>
    <t>KR2.2</t>
  </si>
  <si>
    <t>O2:  Connect alumni to current-student career readiness</t>
  </si>
  <si>
    <t>Grace Thornton</t>
  </si>
  <si>
    <t>KR2.3</t>
  </si>
  <si>
    <t xml:space="preserve">O3:  </t>
  </si>
  <si>
    <t>KR2.1   Increase alumni-led career and informational sessions for students from 12 to 32 per quarter</t>
  </si>
  <si>
    <t>↑ Alumni-led sessions</t>
  </si>
  <si>
    <t>KR3.1</t>
  </si>
  <si>
    <t>KR2.2   Increase share of students who complete an alumni informational interview from 25% to 55%</t>
  </si>
  <si>
    <t>Rachel Carter</t>
  </si>
  <si>
    <t>↑ Alumni info interview</t>
  </si>
  <si>
    <t>KR3.2</t>
  </si>
  <si>
    <t>KR3.3</t>
  </si>
  <si>
    <t>KR2.3   Increase alumni participation in career-readiness panels and events from 40 to 90 per year</t>
  </si>
  <si>
    <t>Peter Lang</t>
  </si>
  <si>
    <t>↑ Alumni panelists</t>
  </si>
  <si>
    <t>O3:  Strengthen the near-peer alumni support network</t>
  </si>
  <si>
    <t>Victor Lindqvist</t>
  </si>
  <si>
    <t>KR3.1   Increase recent-graduate volunteer engagement in student success programs from 85 to 180</t>
  </si>
  <si>
    <t>↑ Near-peer volunteers</t>
  </si>
  <si>
    <t>KR3.2   Increase student satisfaction with the alumni mentorship experience from 3.5 to 4.0 (5-point scale)</t>
  </si>
  <si>
    <t>↑ Mentorship satisfaction</t>
  </si>
  <si>
    <t>KR3.3   Increase share of graduating seniors opting into the alumni mentor and volunteer pipeline from 30% to 55%</t>
  </si>
  <si>
    <t>Anna Klein</t>
  </si>
  <si>
    <t>↑ Seniors opt-in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</si>
</sst>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EA580C"/>
      <name val="Arial"/>
    </font>
    <font/>
    <font>
      <sz val="9.0"/>
      <color rgb="FFF9731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EA580C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EA580C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EA580C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7ED"/>
        <bgColor rgb="FFFFF7ED"/>
      </patternFill>
    </fill>
    <fill>
      <patternFill patternType="solid">
        <fgColor rgb="FFF8FAFC"/>
        <bgColor rgb="FFF8FAFC"/>
      </patternFill>
    </fill>
    <fill>
      <patternFill patternType="solid">
        <fgColor rgb="FFFED7AA"/>
        <bgColor rgb="FFFED7AA"/>
      </patternFill>
    </fill>
    <fill>
      <patternFill patternType="solid">
        <fgColor rgb="FFFFEDD5"/>
        <bgColor rgb="FFFFEDD5"/>
      </patternFill>
    </fill>
    <fill>
      <patternFill patternType="solid">
        <fgColor rgb="FF9A3412"/>
        <bgColor rgb="FF9A3412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4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0.4789473684</v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20</v>
      </c>
      <c r="C10" s="14" t="s">
        <v>21</v>
      </c>
      <c r="D10" s="15"/>
      <c r="E10" s="16">
        <f>IFERROR(AVERAGE(E11,E12,E13),"")</f>
        <v>0.6833333333</v>
      </c>
      <c r="F10" s="17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8">
        <f>IFERROR(AVERAGE(E11,E12,E13)*100,"")</f>
        <v>68.33333333</v>
      </c>
    </row>
    <row r="11" ht="18.0" customHeight="1">
      <c r="A11" s="20" t="s">
        <v>23</v>
      </c>
      <c r="B11" s="21" t="s">
        <v>20</v>
      </c>
      <c r="C11" s="22" t="s">
        <v>21</v>
      </c>
      <c r="D11" s="21" t="s">
        <v>24</v>
      </c>
      <c r="E11" s="23">
        <f>IF(H11="","",MAX(0,MIN(1,(H11-120)/(280-120))))</f>
        <v>0.61</v>
      </c>
      <c r="F11" s="24" t="str">
        <f t="shared" si="1"/>
        <v>On Track</v>
      </c>
      <c r="G11" s="21">
        <v>250.0</v>
      </c>
      <c r="H11" s="21">
        <v>217.6</v>
      </c>
    </row>
    <row r="12" ht="18.0" customHeight="1">
      <c r="A12" s="30" t="s">
        <v>26</v>
      </c>
      <c r="B12" s="26" t="s">
        <v>20</v>
      </c>
      <c r="C12" s="27" t="s">
        <v>28</v>
      </c>
      <c r="D12" s="26" t="s">
        <v>29</v>
      </c>
      <c r="E12" s="28">
        <f>IF(H12="","",MAX(0,MIN(1,(H12-18)/(38-18))))</f>
        <v>0.44</v>
      </c>
      <c r="F12" s="29" t="str">
        <f t="shared" si="1"/>
        <v>At Risk</v>
      </c>
      <c r="G12" s="26">
        <v>34.0</v>
      </c>
      <c r="H12" s="26">
        <v>26.8</v>
      </c>
    </row>
    <row r="13" ht="18.0" customHeight="1">
      <c r="A13" s="20" t="s">
        <v>31</v>
      </c>
      <c r="B13" s="21" t="s">
        <v>20</v>
      </c>
      <c r="C13" s="22" t="s">
        <v>32</v>
      </c>
      <c r="D13" s="21" t="s">
        <v>33</v>
      </c>
      <c r="E13" s="23">
        <f>IF(H13="","",MAX(0,MIN(1,H13/82)))</f>
        <v>1</v>
      </c>
      <c r="F13" s="24" t="str">
        <f t="shared" si="1"/>
        <v>Completed</v>
      </c>
      <c r="G13" s="21">
        <v>78.0</v>
      </c>
      <c r="H13" s="21">
        <v>82.0</v>
      </c>
    </row>
    <row r="14" ht="19.5" customHeight="1">
      <c r="A14" s="12" t="s">
        <v>36</v>
      </c>
      <c r="B14" s="13" t="s">
        <v>20</v>
      </c>
      <c r="C14" s="14" t="s">
        <v>37</v>
      </c>
      <c r="D14" s="15"/>
      <c r="E14" s="16">
        <f>IFERROR(AVERAGE(E15,E16,E17),"")</f>
        <v>0.41</v>
      </c>
      <c r="F14" s="17" t="str">
        <f t="shared" si="1"/>
        <v>At Risk</v>
      </c>
      <c r="G14" s="17">
        <v>100.0</v>
      </c>
      <c r="H14" s="18">
        <f>IFERROR(AVERAGE(E15,E16,E17)*100,"")</f>
        <v>41</v>
      </c>
    </row>
    <row r="15" ht="18.0" customHeight="1">
      <c r="A15" s="30" t="s">
        <v>40</v>
      </c>
      <c r="B15" s="26" t="s">
        <v>20</v>
      </c>
      <c r="C15" s="27" t="s">
        <v>37</v>
      </c>
      <c r="D15" s="26" t="s">
        <v>41</v>
      </c>
      <c r="E15" s="28">
        <f>IF(H15="","",MAX(0,MIN(1,(H15-12)/(32-12))))</f>
        <v>0.4</v>
      </c>
      <c r="F15" s="29" t="str">
        <f t="shared" si="1"/>
        <v>At Risk</v>
      </c>
      <c r="G15" s="26">
        <v>28.0</v>
      </c>
      <c r="H15" s="26">
        <v>20.0</v>
      </c>
    </row>
    <row r="16" ht="18.0" customHeight="1">
      <c r="A16" s="20" t="s">
        <v>43</v>
      </c>
      <c r="B16" s="21" t="s">
        <v>20</v>
      </c>
      <c r="C16" s="22" t="s">
        <v>44</v>
      </c>
      <c r="D16" s="21" t="s">
        <v>45</v>
      </c>
      <c r="E16" s="23">
        <f>IF(H16="","",MAX(0,MIN(1,(H16-25)/(55-25))))</f>
        <v>0.22</v>
      </c>
      <c r="F16" s="24" t="str">
        <f t="shared" si="1"/>
        <v>In Trouble</v>
      </c>
      <c r="G16" s="21">
        <v>50.0</v>
      </c>
      <c r="H16" s="21">
        <v>31.6</v>
      </c>
    </row>
    <row r="17" ht="18.0" customHeight="1">
      <c r="A17" s="30" t="s">
        <v>48</v>
      </c>
      <c r="B17" s="26" t="s">
        <v>20</v>
      </c>
      <c r="C17" s="27" t="s">
        <v>49</v>
      </c>
      <c r="D17" s="26" t="s">
        <v>50</v>
      </c>
      <c r="E17" s="28">
        <f>IF(H17="","",MAX(0,MIN(1,(H17-40)/(90-40))))</f>
        <v>0.61</v>
      </c>
      <c r="F17" s="29" t="str">
        <f t="shared" si="1"/>
        <v>On Track</v>
      </c>
      <c r="G17" s="26">
        <v>80.0</v>
      </c>
      <c r="H17" s="26">
        <v>70.5</v>
      </c>
    </row>
    <row r="18" ht="19.5" customHeight="1">
      <c r="A18" s="12" t="s">
        <v>51</v>
      </c>
      <c r="B18" s="13" t="s">
        <v>20</v>
      </c>
      <c r="C18" s="14" t="s">
        <v>52</v>
      </c>
      <c r="D18" s="15"/>
      <c r="E18" s="16">
        <f>IFERROR(AVERAGE(E19,E20,E21),"")</f>
        <v>0.3435087719</v>
      </c>
      <c r="F18" s="17" t="str">
        <f t="shared" si="1"/>
        <v>At Risk</v>
      </c>
      <c r="G18" s="17">
        <v>100.0</v>
      </c>
      <c r="H18" s="18">
        <f>IFERROR(AVERAGE(E19,E20,E21)*100,"")</f>
        <v>34.35087719</v>
      </c>
    </row>
    <row r="19" ht="18.0" customHeight="1">
      <c r="A19" s="20" t="s">
        <v>53</v>
      </c>
      <c r="B19" s="21" t="s">
        <v>20</v>
      </c>
      <c r="C19" s="22" t="s">
        <v>52</v>
      </c>
      <c r="D19" s="21" t="s">
        <v>54</v>
      </c>
      <c r="E19" s="23">
        <f>IF(H19="","",MAX(0,MIN(1,(H19-85)/(180-85))))</f>
        <v>0.6105263158</v>
      </c>
      <c r="F19" s="24" t="str">
        <f t="shared" si="1"/>
        <v>On Track</v>
      </c>
      <c r="G19" s="21">
        <v>160.0</v>
      </c>
      <c r="H19" s="21">
        <v>143.0</v>
      </c>
    </row>
    <row r="20" ht="18.0" customHeight="1">
      <c r="A20" s="30" t="s">
        <v>55</v>
      </c>
      <c r="B20" s="26" t="s">
        <v>20</v>
      </c>
      <c r="C20" s="27" t="s">
        <v>32</v>
      </c>
      <c r="D20" s="26" t="s">
        <v>56</v>
      </c>
      <c r="E20" s="28">
        <f>IF(H20="","",MAX(0,MIN(1,(H20-3.5)/(4-3.5))))</f>
        <v>0.42</v>
      </c>
      <c r="F20" s="29" t="str">
        <f t="shared" si="1"/>
        <v>At Risk</v>
      </c>
      <c r="G20" s="26">
        <v>3.9</v>
      </c>
      <c r="H20" s="26">
        <v>3.71</v>
      </c>
    </row>
    <row r="21" ht="18.0" customHeight="1">
      <c r="A21" s="20" t="s">
        <v>57</v>
      </c>
      <c r="B21" s="21" t="s">
        <v>20</v>
      </c>
      <c r="C21" s="22" t="s">
        <v>58</v>
      </c>
      <c r="D21" s="21" t="s">
        <v>59</v>
      </c>
      <c r="E21" s="23">
        <f>IF(H21="","",MAX(0,MIN(1,(H21-30)/(55-30))))</f>
        <v>0</v>
      </c>
      <c r="F21" s="24" t="str">
        <f t="shared" si="1"/>
        <v>Not Started</v>
      </c>
      <c r="G21" s="21">
        <v>50.0</v>
      </c>
      <c r="H21" s="21">
        <v>30.0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3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19" t="s">
        <v>22</v>
      </c>
      <c r="B11" s="21"/>
      <c r="C11" s="22"/>
      <c r="D11" s="21"/>
      <c r="E11" s="23" t="str">
        <f t="shared" ref="E11:E13" si="2">IF(OR(G11="",H11=""),"",MAX(0,MIN(1,H11/G11)))</f>
        <v/>
      </c>
      <c r="F11" s="24" t="str">
        <f t="shared" si="1"/>
        <v/>
      </c>
      <c r="G11" s="21"/>
      <c r="H11" s="21"/>
    </row>
    <row r="12" ht="18.0" customHeight="1">
      <c r="A12" s="25" t="s">
        <v>25</v>
      </c>
      <c r="B12" s="26"/>
      <c r="C12" s="27"/>
      <c r="D12" s="26"/>
      <c r="E12" s="28" t="str">
        <f t="shared" si="2"/>
        <v/>
      </c>
      <c r="F12" s="29" t="str">
        <f t="shared" si="1"/>
        <v/>
      </c>
      <c r="G12" s="26"/>
      <c r="H12" s="26"/>
    </row>
    <row r="13" ht="18.0" customHeight="1">
      <c r="A13" s="19" t="s">
        <v>27</v>
      </c>
      <c r="B13" s="21"/>
      <c r="C13" s="22"/>
      <c r="D13" s="21"/>
      <c r="E13" s="23" t="str">
        <f t="shared" si="2"/>
        <v/>
      </c>
      <c r="F13" s="24" t="str">
        <f t="shared" si="1"/>
        <v/>
      </c>
      <c r="G13" s="21"/>
      <c r="H13" s="21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34</v>
      </c>
      <c r="B15" s="26"/>
      <c r="C15" s="27"/>
      <c r="D15" s="26"/>
      <c r="E15" s="28" t="str">
        <f t="shared" ref="E15:E17" si="3">IF(OR(G15="",H15=""),"",MAX(0,MIN(1,H15/G15)))</f>
        <v/>
      </c>
      <c r="F15" s="29" t="str">
        <f t="shared" si="1"/>
        <v/>
      </c>
      <c r="G15" s="26"/>
      <c r="H15" s="26"/>
    </row>
    <row r="16" ht="18.0" customHeight="1">
      <c r="A16" s="19" t="s">
        <v>35</v>
      </c>
      <c r="B16" s="21"/>
      <c r="C16" s="22"/>
      <c r="D16" s="21"/>
      <c r="E16" s="23" t="str">
        <f t="shared" si="3"/>
        <v/>
      </c>
      <c r="F16" s="24" t="str">
        <f t="shared" si="1"/>
        <v/>
      </c>
      <c r="G16" s="21"/>
      <c r="H16" s="21"/>
    </row>
    <row r="17" ht="18.0" customHeight="1">
      <c r="A17" s="25" t="s">
        <v>38</v>
      </c>
      <c r="B17" s="26"/>
      <c r="C17" s="27"/>
      <c r="D17" s="26"/>
      <c r="E17" s="28" t="str">
        <f t="shared" si="3"/>
        <v/>
      </c>
      <c r="F17" s="29" t="str">
        <f t="shared" si="1"/>
        <v/>
      </c>
      <c r="G17" s="26"/>
      <c r="H17" s="26"/>
    </row>
    <row r="18" ht="19.5" customHeight="1">
      <c r="A18" s="12" t="s">
        <v>39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19" t="s">
        <v>42</v>
      </c>
      <c r="B19" s="21"/>
      <c r="C19" s="22"/>
      <c r="D19" s="21"/>
      <c r="E19" s="23" t="str">
        <f t="shared" ref="E19:E21" si="4">IF(OR(G19="",H19=""),"",MAX(0,MIN(1,H19/G19)))</f>
        <v/>
      </c>
      <c r="F19" s="24" t="str">
        <f t="shared" si="1"/>
        <v/>
      </c>
      <c r="G19" s="21"/>
      <c r="H19" s="21"/>
    </row>
    <row r="20" ht="18.0" customHeight="1">
      <c r="A20" s="25" t="s">
        <v>46</v>
      </c>
      <c r="B20" s="26"/>
      <c r="C20" s="27"/>
      <c r="D20" s="26"/>
      <c r="E20" s="28" t="str">
        <f t="shared" si="4"/>
        <v/>
      </c>
      <c r="F20" s="29" t="str">
        <f t="shared" si="1"/>
        <v/>
      </c>
      <c r="G20" s="26"/>
      <c r="H20" s="26"/>
    </row>
    <row r="21" ht="18.0" customHeight="1">
      <c r="A21" s="19" t="s">
        <v>47</v>
      </c>
      <c r="B21" s="21"/>
      <c r="C21" s="22"/>
      <c r="D21" s="21"/>
      <c r="E21" s="23" t="str">
        <f t="shared" si="4"/>
        <v/>
      </c>
      <c r="F21" s="24" t="str">
        <f t="shared" si="1"/>
        <v/>
      </c>
      <c r="G21" s="21"/>
      <c r="H21" s="2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2026-09-24T06:00:04Z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