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QPZ813YQZCob4WcDq8BJ4x4xVryIMDuTTNet8ibxZYU="/>
    </ext>
  </extLst>
</workbook>
</file>

<file path=xl/sharedStrings.xml><?xml version="1.0" encoding="utf-8"?>
<sst xmlns="http://schemas.openxmlformats.org/spreadsheetml/2006/main" count="86" uniqueCount="60">
  <si>
    <t>Career Placement OKR Tracker</t>
  </si>
  <si>
    <t>Editable OKR Template  ·  profit.co  ·  Education  ·  Operations  ·  Student Success</t>
  </si>
  <si>
    <t>Company:</t>
  </si>
  <si>
    <t>Department:</t>
  </si>
  <si>
    <t>Department:  Operations · Student Success</t>
  </si>
  <si>
    <t>Quarter:</t>
  </si>
  <si>
    <t>Quarter:  Q4 2026</t>
  </si>
  <si>
    <t>Overall OKR Score (auto-calculated)</t>
  </si>
  <si>
    <t>ℹ  Enter your objective text in the O1/O2/O3 rows. Fill in each KR row with Name, Owner, Type, Plan, and Actual — Progress and Lifecycle Status calculate automatically.</t>
  </si>
  <si>
    <t xml:space="preserve">"Pre-filled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"							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</si>
  <si>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</si>
  <si>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</si>
  <si>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</si>
  <si>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</si>
  <si>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</si>
  <si>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</si>
  <si>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</si>
  <si>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</si>
  <si>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 xml:space="preserve">O1:  </t>
  </si>
  <si>
    <t>O1:  Lift graduate career outcomes as a measure of student success</t>
  </si>
  <si>
    <t>Q4-2026</t>
  </si>
  <si>
    <t>Olivia Barnes</t>
  </si>
  <si>
    <t>KR1.1   Hold graduate positive-outcome rate (employed or continuing education) within 6 months at or above 78%</t>
  </si>
  <si>
    <t>KR1.1</t>
  </si>
  <si>
    <t>≥ Positive-outcome rate</t>
  </si>
  <si>
    <t>KR1.2   Increase share of graduates employed in a field related to their program from 54% to 70%</t>
  </si>
  <si>
    <t>KR1.2</t>
  </si>
  <si>
    <t>James Whitaker</t>
  </si>
  <si>
    <t>↑ Employed in related field</t>
  </si>
  <si>
    <t>KR1.3</t>
  </si>
  <si>
    <t xml:space="preserve">O2:  </t>
  </si>
  <si>
    <t>KR1.3   Keep share of graduates with no known post-graduation outcome at or below 15%</t>
  </si>
  <si>
    <t>Nathan Brooks</t>
  </si>
  <si>
    <t>≤ Unknown outcomes</t>
  </si>
  <si>
    <t>KR2.1</t>
  </si>
  <si>
    <t>O2:  Embed career readiness into the student journey</t>
  </si>
  <si>
    <t>Grace Thornton</t>
  </si>
  <si>
    <t>KR2.2</t>
  </si>
  <si>
    <t>KR2.3</t>
  </si>
  <si>
    <t xml:space="preserve">O3:  </t>
  </si>
  <si>
    <t>KR2.1   Increase share of students completing a documented career action plan by end of sophomore year from 35% to 62%</t>
  </si>
  <si>
    <t>↑ Career action plan</t>
  </si>
  <si>
    <t>KR3.1</t>
  </si>
  <si>
    <t>KR2.2   Increase undergraduate internship or experiential-learning participation before graduation from 38% to 60%</t>
  </si>
  <si>
    <t>Rachel Carter</t>
  </si>
  <si>
    <t>↑ Internship participation</t>
  </si>
  <si>
    <t>KR3.2</t>
  </si>
  <si>
    <t>KR3.3</t>
  </si>
  <si>
    <t>KR2.3   Increase share of students completing a career-readiness competency self-assessment (NACE) from 48% to 72%</t>
  </si>
  <si>
    <t>Peter Lang</t>
  </si>
  <si>
    <t>↑ Readiness self-assessment</t>
  </si>
  <si>
    <t>O3:  Close career-outcome equity gaps across student populations</t>
  </si>
  <si>
    <t>Victor Lindqvist</t>
  </si>
  <si>
    <t>KR3.1   Increase first-generation graduate positive-outcome rate from 55% to 72%</t>
  </si>
  <si>
    <t>↑ First-gen positive-outcome</t>
  </si>
  <si>
    <t>KR3.2   Increase Pell-eligible graduate positive-outcome rate from 50% to 70%</t>
  </si>
  <si>
    <t>Anna Klein</t>
  </si>
  <si>
    <t>↑ Pell positive-outcome</t>
  </si>
  <si>
    <t>KR3.3   Increase share of students who rate themselves career-ready at graduation from 46% to 68%</t>
  </si>
  <si>
    <t>↑ Self-rate career-ready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</si>
</sst>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EA580C"/>
      <name val="Arial"/>
    </font>
    <font/>
    <font>
      <sz val="9.0"/>
      <color rgb="FFF9731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EA580C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EA580C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EA580C"/>
      <name val="Arial"/>
    </font>
    <font>
      <b/>
      <sz val="8.0"/>
      <color rgb="FF374151"/>
      <name val="Arial"/>
    </font>
    <font>
      <sz val="8.0"/>
      <color rgb="FF111827"/>
      <name val="Arial"/>
    </font>
    <font>
      <sz val="8.0"/>
      <color rgb="FF9CA3A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F7ED"/>
        <bgColor rgb="FFFFF7ED"/>
      </patternFill>
    </fill>
    <fill>
      <patternFill patternType="solid">
        <fgColor rgb="FFF8FAFC"/>
        <bgColor rgb="FFF8FAFC"/>
      </patternFill>
    </fill>
    <fill>
      <patternFill patternType="solid">
        <fgColor rgb="FFFED7AA"/>
        <bgColor rgb="FFFED7AA"/>
      </patternFill>
    </fill>
    <fill>
      <patternFill patternType="solid">
        <fgColor rgb="FFFFEDD5"/>
        <bgColor rgb="FFFFEDD5"/>
      </patternFill>
    </fill>
    <fill>
      <patternFill patternType="solid">
        <fgColor rgb="FF9A3412"/>
        <bgColor rgb="FF9A3412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1" fillId="5" fontId="7" numFmtId="0" xfId="0" applyAlignment="1" applyBorder="1" applyFill="1" applyFont="1">
      <alignment horizontal="left" readingOrder="0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5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5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4</v>
      </c>
      <c r="D3" s="2"/>
      <c r="E3" s="3"/>
      <c r="F3" s="5" t="s">
        <v>6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>
        <f>IFERROR(AVERAGE(E11,E12,E13,E15,E16,E17,E19,E20,E21),"")</f>
        <v>0.4859897829</v>
      </c>
      <c r="F5" s="2"/>
      <c r="G5" s="2"/>
      <c r="H5" s="3"/>
    </row>
    <row r="6" ht="4.5" customHeight="1"/>
    <row r="7" ht="20.25" customHeight="1">
      <c r="A7" s="9" t="s">
        <v>9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 t="s">
        <v>20</v>
      </c>
      <c r="C10" s="14" t="s">
        <v>21</v>
      </c>
      <c r="D10" s="15"/>
      <c r="E10" s="16">
        <f>IFERROR(AVERAGE(E11,E12,E13),"")</f>
        <v>0.6390804598</v>
      </c>
      <c r="F10" s="17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8">
        <f>IFERROR(AVERAGE(E11,E12,E13)*100,"")</f>
        <v>63.90804598</v>
      </c>
    </row>
    <row r="11" ht="18.0" customHeight="1">
      <c r="A11" s="19" t="s">
        <v>22</v>
      </c>
      <c r="B11" s="21" t="s">
        <v>20</v>
      </c>
      <c r="C11" s="22" t="s">
        <v>21</v>
      </c>
      <c r="D11" s="21" t="s">
        <v>24</v>
      </c>
      <c r="E11" s="23">
        <f>IF(H11="","",MAX(0,MIN(1,H11/78)))</f>
        <v>1</v>
      </c>
      <c r="F11" s="24" t="str">
        <f t="shared" si="1"/>
        <v>Completed</v>
      </c>
      <c r="G11" s="21">
        <v>74.0</v>
      </c>
      <c r="H11" s="21">
        <v>78.0</v>
      </c>
    </row>
    <row r="12" ht="18.0" customHeight="1">
      <c r="A12" s="25" t="s">
        <v>25</v>
      </c>
      <c r="B12" s="27" t="s">
        <v>20</v>
      </c>
      <c r="C12" s="28" t="s">
        <v>27</v>
      </c>
      <c r="D12" s="27" t="s">
        <v>28</v>
      </c>
      <c r="E12" s="29">
        <f>IF(H12="","",MAX(0,MIN(1,(H12-54)/(70-54))))</f>
        <v>0.4</v>
      </c>
      <c r="F12" s="30" t="str">
        <f t="shared" si="1"/>
        <v>At Risk</v>
      </c>
      <c r="G12" s="27">
        <v>66.0</v>
      </c>
      <c r="H12" s="27">
        <v>60.4</v>
      </c>
    </row>
    <row r="13" ht="18.0" customHeight="1">
      <c r="A13" s="19" t="s">
        <v>31</v>
      </c>
      <c r="B13" s="21" t="s">
        <v>20</v>
      </c>
      <c r="C13" s="22" t="s">
        <v>32</v>
      </c>
      <c r="D13" s="21" t="s">
        <v>33</v>
      </c>
      <c r="E13" s="23">
        <f>IF(H13="","",IF(H13&lt;=0,1,MIN(1,15/H13)))</f>
        <v>0.5172413793</v>
      </c>
      <c r="F13" s="24" t="str">
        <f t="shared" si="1"/>
        <v>At Risk</v>
      </c>
      <c r="G13" s="21">
        <v>20.0</v>
      </c>
      <c r="H13" s="21">
        <v>29.0</v>
      </c>
    </row>
    <row r="14" ht="19.5" customHeight="1">
      <c r="A14" s="12" t="s">
        <v>35</v>
      </c>
      <c r="B14" s="13" t="s">
        <v>20</v>
      </c>
      <c r="C14" s="14" t="s">
        <v>36</v>
      </c>
      <c r="D14" s="15"/>
      <c r="E14" s="16">
        <f>IFERROR(AVERAGE(E15,E16,E17),"")</f>
        <v>0.4122222222</v>
      </c>
      <c r="F14" s="17" t="str">
        <f t="shared" si="1"/>
        <v>At Risk</v>
      </c>
      <c r="G14" s="17">
        <v>100.0</v>
      </c>
      <c r="H14" s="18">
        <f>IFERROR(AVERAGE(E15,E16,E17)*100,"")</f>
        <v>41.22222222</v>
      </c>
    </row>
    <row r="15" ht="18.0" customHeight="1">
      <c r="A15" s="25" t="s">
        <v>40</v>
      </c>
      <c r="B15" s="27" t="s">
        <v>20</v>
      </c>
      <c r="C15" s="28" t="s">
        <v>36</v>
      </c>
      <c r="D15" s="27" t="s">
        <v>41</v>
      </c>
      <c r="E15" s="29">
        <f>IF(H15="","",MAX(0,MIN(1,(H15-35)/(62-35))))</f>
        <v>0.4</v>
      </c>
      <c r="F15" s="30" t="str">
        <f t="shared" si="1"/>
        <v>At Risk</v>
      </c>
      <c r="G15" s="27">
        <v>58.0</v>
      </c>
      <c r="H15" s="27">
        <v>45.8</v>
      </c>
    </row>
    <row r="16" ht="18.0" customHeight="1">
      <c r="A16" s="19" t="s">
        <v>43</v>
      </c>
      <c r="B16" s="21" t="s">
        <v>20</v>
      </c>
      <c r="C16" s="22" t="s">
        <v>44</v>
      </c>
      <c r="D16" s="21" t="s">
        <v>45</v>
      </c>
      <c r="E16" s="23">
        <f>IF(H16="","",MAX(0,MIN(1,(H16-38)/(60-38))))</f>
        <v>0.22</v>
      </c>
      <c r="F16" s="24" t="str">
        <f t="shared" si="1"/>
        <v>In Trouble</v>
      </c>
      <c r="G16" s="21">
        <v>54.0</v>
      </c>
      <c r="H16" s="21">
        <v>42.84</v>
      </c>
    </row>
    <row r="17" ht="18.0" customHeight="1">
      <c r="A17" s="25" t="s">
        <v>48</v>
      </c>
      <c r="B17" s="27" t="s">
        <v>20</v>
      </c>
      <c r="C17" s="28" t="s">
        <v>49</v>
      </c>
      <c r="D17" s="27" t="s">
        <v>50</v>
      </c>
      <c r="E17" s="29">
        <f>IF(H17="","",MAX(0,MIN(1,(H17-48)/(72-48))))</f>
        <v>0.6166666667</v>
      </c>
      <c r="F17" s="30" t="str">
        <f t="shared" si="1"/>
        <v>On Track</v>
      </c>
      <c r="G17" s="27">
        <v>68.0</v>
      </c>
      <c r="H17" s="27">
        <v>62.8</v>
      </c>
    </row>
    <row r="18" ht="19.5" customHeight="1">
      <c r="A18" s="12" t="s">
        <v>51</v>
      </c>
      <c r="B18" s="13" t="s">
        <v>20</v>
      </c>
      <c r="C18" s="14" t="s">
        <v>52</v>
      </c>
      <c r="D18" s="15"/>
      <c r="E18" s="16">
        <f>IFERROR(AVERAGE(E19,E20,E21),"")</f>
        <v>0.4066666667</v>
      </c>
      <c r="F18" s="17" t="str">
        <f t="shared" si="1"/>
        <v>At Risk</v>
      </c>
      <c r="G18" s="17">
        <v>100.0</v>
      </c>
      <c r="H18" s="18">
        <f>IFERROR(AVERAGE(E19,E20,E21)*100,"")</f>
        <v>40.66666667</v>
      </c>
    </row>
    <row r="19" ht="18.0" customHeight="1">
      <c r="A19" s="19" t="s">
        <v>53</v>
      </c>
      <c r="B19" s="21" t="s">
        <v>20</v>
      </c>
      <c r="C19" s="22" t="s">
        <v>52</v>
      </c>
      <c r="D19" s="21" t="s">
        <v>54</v>
      </c>
      <c r="E19" s="23">
        <f>IF(H19="","",MAX(0,MIN(1,(H19-55)/(72-55))))</f>
        <v>0.61</v>
      </c>
      <c r="F19" s="24" t="str">
        <f t="shared" si="1"/>
        <v>On Track</v>
      </c>
      <c r="G19" s="21">
        <v>68.0</v>
      </c>
      <c r="H19" s="21">
        <v>65.37</v>
      </c>
    </row>
    <row r="20" ht="18.0" customHeight="1">
      <c r="A20" s="25" t="s">
        <v>55</v>
      </c>
      <c r="B20" s="27" t="s">
        <v>20</v>
      </c>
      <c r="C20" s="28" t="s">
        <v>56</v>
      </c>
      <c r="D20" s="27" t="s">
        <v>57</v>
      </c>
      <c r="E20" s="29">
        <f>IF(H20="","",MAX(0,MIN(1,(H20-50)/(70-50))))</f>
        <v>0.61</v>
      </c>
      <c r="F20" s="30" t="str">
        <f t="shared" si="1"/>
        <v>On Track</v>
      </c>
      <c r="G20" s="27">
        <v>66.0</v>
      </c>
      <c r="H20" s="27">
        <v>62.2</v>
      </c>
    </row>
    <row r="21" ht="18.0" customHeight="1">
      <c r="A21" s="19" t="s">
        <v>58</v>
      </c>
      <c r="B21" s="21" t="s">
        <v>20</v>
      </c>
      <c r="C21" s="22" t="s">
        <v>27</v>
      </c>
      <c r="D21" s="21" t="s">
        <v>59</v>
      </c>
      <c r="E21" s="23">
        <f>IF(H21="","",MAX(0,MIN(1,(H21-46)/(68-46))))</f>
        <v>0</v>
      </c>
      <c r="F21" s="24" t="str">
        <f t="shared" si="1"/>
        <v>Not Started</v>
      </c>
      <c r="G21" s="21">
        <v>64.0</v>
      </c>
      <c r="H21" s="21">
        <v>46.0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3"/>
      <c r="C3" s="5" t="s">
        <v>3</v>
      </c>
      <c r="D3" s="2"/>
      <c r="E3" s="3"/>
      <c r="F3" s="5" t="s">
        <v>5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20" t="s">
        <v>23</v>
      </c>
      <c r="B11" s="21"/>
      <c r="C11" s="22"/>
      <c r="D11" s="21"/>
      <c r="E11" s="23" t="str">
        <f t="shared" ref="E11:E13" si="2">IF(OR(G11="",H11=""),"",MAX(0,MIN(1,H11/G11)))</f>
        <v/>
      </c>
      <c r="F11" s="24" t="str">
        <f t="shared" si="1"/>
        <v/>
      </c>
      <c r="G11" s="21"/>
      <c r="H11" s="21"/>
    </row>
    <row r="12" ht="18.0" customHeight="1">
      <c r="A12" s="26" t="s">
        <v>26</v>
      </c>
      <c r="B12" s="27"/>
      <c r="C12" s="28"/>
      <c r="D12" s="27"/>
      <c r="E12" s="29" t="str">
        <f t="shared" si="2"/>
        <v/>
      </c>
      <c r="F12" s="30" t="str">
        <f t="shared" si="1"/>
        <v/>
      </c>
      <c r="G12" s="27"/>
      <c r="H12" s="27"/>
    </row>
    <row r="13" ht="18.0" customHeight="1">
      <c r="A13" s="20" t="s">
        <v>29</v>
      </c>
      <c r="B13" s="21"/>
      <c r="C13" s="22"/>
      <c r="D13" s="21"/>
      <c r="E13" s="23" t="str">
        <f t="shared" si="2"/>
        <v/>
      </c>
      <c r="F13" s="24" t="str">
        <f t="shared" si="1"/>
        <v/>
      </c>
      <c r="G13" s="21"/>
      <c r="H13" s="21"/>
    </row>
    <row r="14" ht="19.5" customHeight="1">
      <c r="A14" s="12" t="s">
        <v>30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6" t="s">
        <v>34</v>
      </c>
      <c r="B15" s="27"/>
      <c r="C15" s="28"/>
      <c r="D15" s="27"/>
      <c r="E15" s="29" t="str">
        <f t="shared" ref="E15:E17" si="3">IF(OR(G15="",H15=""),"",MAX(0,MIN(1,H15/G15)))</f>
        <v/>
      </c>
      <c r="F15" s="30" t="str">
        <f t="shared" si="1"/>
        <v/>
      </c>
      <c r="G15" s="27"/>
      <c r="H15" s="27"/>
    </row>
    <row r="16" ht="18.0" customHeight="1">
      <c r="A16" s="20" t="s">
        <v>37</v>
      </c>
      <c r="B16" s="21"/>
      <c r="C16" s="22"/>
      <c r="D16" s="21"/>
      <c r="E16" s="23" t="str">
        <f t="shared" si="3"/>
        <v/>
      </c>
      <c r="F16" s="24" t="str">
        <f t="shared" si="1"/>
        <v/>
      </c>
      <c r="G16" s="21"/>
      <c r="H16" s="21"/>
    </row>
    <row r="17" ht="18.0" customHeight="1">
      <c r="A17" s="26" t="s">
        <v>38</v>
      </c>
      <c r="B17" s="27"/>
      <c r="C17" s="28"/>
      <c r="D17" s="27"/>
      <c r="E17" s="29" t="str">
        <f t="shared" si="3"/>
        <v/>
      </c>
      <c r="F17" s="30" t="str">
        <f t="shared" si="1"/>
        <v/>
      </c>
      <c r="G17" s="27"/>
      <c r="H17" s="27"/>
    </row>
    <row r="18" ht="19.5" customHeight="1">
      <c r="A18" s="12" t="s">
        <v>39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20" t="s">
        <v>42</v>
      </c>
      <c r="B19" s="21"/>
      <c r="C19" s="22"/>
      <c r="D19" s="21"/>
      <c r="E19" s="23" t="str">
        <f t="shared" ref="E19:E21" si="4">IF(OR(G19="",H19=""),"",MAX(0,MIN(1,H19/G19)))</f>
        <v/>
      </c>
      <c r="F19" s="24" t="str">
        <f t="shared" si="1"/>
        <v/>
      </c>
      <c r="G19" s="21"/>
      <c r="H19" s="21"/>
    </row>
    <row r="20" ht="18.0" customHeight="1">
      <c r="A20" s="26" t="s">
        <v>46</v>
      </c>
      <c r="B20" s="27"/>
      <c r="C20" s="28"/>
      <c r="D20" s="27"/>
      <c r="E20" s="29" t="str">
        <f t="shared" si="4"/>
        <v/>
      </c>
      <c r="F20" s="30" t="str">
        <f t="shared" si="1"/>
        <v/>
      </c>
      <c r="G20" s="27"/>
      <c r="H20" s="27"/>
    </row>
    <row r="21" ht="18.0" customHeight="1">
      <c r="A21" s="20" t="s">
        <v>47</v>
      </c>
      <c r="B21" s="21"/>
      <c r="C21" s="22"/>
      <c r="D21" s="21"/>
      <c r="E21" s="23" t="str">
        <f t="shared" si="4"/>
        <v/>
      </c>
      <c r="F21" s="24" t="str">
        <f t="shared" si="1"/>
        <v/>
      </c>
      <c r="G21" s="21"/>
      <c r="H21" s="21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2026-09-24T06:03:29Z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