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Fg9WcbSix+ahbX4CW5zf1/cUygHRttsPJgGJxF6mXto="/>
    </ext>
  </extLst>
</workbook>
</file>

<file path=xl/sharedStrings.xml><?xml version="1.0" encoding="utf-8"?>
<sst xmlns="http://schemas.openxmlformats.org/spreadsheetml/2006/main" count="86" uniqueCount="60">
  <si>
    <t>Course Completion OKR Tracker</t>
  </si>
  <si>
    <t>Editable OKR Template  ·  profit.co  ·  Education  ·  Operations  ·  Student Success</t>
  </si>
  <si>
    <t>Company:</t>
  </si>
  <si>
    <t>Department:</t>
  </si>
  <si>
    <t>Department:  Operations · Student Success</t>
  </si>
  <si>
    <t>Quarter:</t>
  </si>
  <si>
    <t>Quarter:  Q4 2026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</si>
  <si>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</si>
  <si>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</si>
  <si>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</si>
  <si>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</si>
  <si>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</si>
  <si>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</si>
  <si>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</si>
  <si>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</si>
  <si>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</si>
  <si>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</si>
  <si>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</si>
  <si>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</si>
  <si>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Raise overall course completion and reduce withdrawals</t>
  </si>
  <si>
    <t>Q4-2026</t>
  </si>
  <si>
    <t>Marcus Hale</t>
  </si>
  <si>
    <t>KR1.1</t>
  </si>
  <si>
    <t>KR1.1   Hold overall course completion rate at or above 86%</t>
  </si>
  <si>
    <t>≥ Course completion rate</t>
  </si>
  <si>
    <t>KR1.2</t>
  </si>
  <si>
    <t>KR1.3</t>
  </si>
  <si>
    <t>KR1.2   Reduce mid-semester withdrawal rate from 14% to 7%</t>
  </si>
  <si>
    <t xml:space="preserve">O2:  </t>
  </si>
  <si>
    <t>Diana Foster</t>
  </si>
  <si>
    <t>↓ Mid-semester withdrawal</t>
  </si>
  <si>
    <t>KR2.1</t>
  </si>
  <si>
    <t>KR1.3   Increase passing grade rate (C or above) from 68% to 80%</t>
  </si>
  <si>
    <t>Nathan Brooks</t>
  </si>
  <si>
    <t>↑ Passing rate (C+)</t>
  </si>
  <si>
    <t>KR2.2</t>
  </si>
  <si>
    <t>KR2.3</t>
  </si>
  <si>
    <t xml:space="preserve">O3:  </t>
  </si>
  <si>
    <t>O2:  Improve completion across modalities and student populations</t>
  </si>
  <si>
    <t>Grace Thornton</t>
  </si>
  <si>
    <t>KR3.1</t>
  </si>
  <si>
    <t>KR3.2</t>
  </si>
  <si>
    <t>KR2.1   Increase online course completion rate from 62% to 78%</t>
  </si>
  <si>
    <t>↑ Online completion</t>
  </si>
  <si>
    <t>KR3.3</t>
  </si>
  <si>
    <t>KR2.2   Increase first-generation student course completion rate from 65% to 80%</t>
  </si>
  <si>
    <t>Rachel Carter</t>
  </si>
  <si>
    <t>↑ First-gen completion</t>
  </si>
  <si>
    <t>KR2.3   Increase share of incomplete grades resolved within 30 days from 48% to 75%</t>
  </si>
  <si>
    <t>Peter Lang</t>
  </si>
  <si>
    <t>↑ Incompletes resolved</t>
  </si>
  <si>
    <t>O3:  Close completion gaps in high-attrition courses</t>
  </si>
  <si>
    <t>Victor Lindqvist</t>
  </si>
  <si>
    <t>KR3.1   Increase STEM gateway course pass rate from 58% to 72%</t>
  </si>
  <si>
    <t>↑ STEM gateway pass</t>
  </si>
  <si>
    <t>KR3.2   Keep late withdrawal rate at or below 4% of enrolments</t>
  </si>
  <si>
    <t>≤ Late withdrawal</t>
  </si>
  <si>
    <t>KR3.3   Increase course completion rate for students on academic probation from 42% to 65%</t>
  </si>
  <si>
    <t>Anna Klein</t>
  </si>
  <si>
    <t>↑ Probation completion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</si>
</sst>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EA580C"/>
      <name val="Arial"/>
    </font>
    <font/>
    <font>
      <sz val="9.0"/>
      <color rgb="FFF9731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EA580C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EA580C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EA580C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7ED"/>
        <bgColor rgb="FFFFF7ED"/>
      </patternFill>
    </fill>
    <fill>
      <patternFill patternType="solid">
        <fgColor rgb="FFF8FAFC"/>
        <bgColor rgb="FFF8FAFC"/>
      </patternFill>
    </fill>
    <fill>
      <patternFill patternType="solid">
        <fgColor rgb="FFFED7AA"/>
        <bgColor rgb="FFFED7AA"/>
      </patternFill>
    </fill>
    <fill>
      <patternFill patternType="solid">
        <fgColor rgb="FFFFEDD5"/>
        <bgColor rgb="FFFFEDD5"/>
      </patternFill>
    </fill>
    <fill>
      <patternFill patternType="solid">
        <fgColor rgb="FF9A3412"/>
        <bgColor rgb="FF9A3412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0.485867137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0.6733333333</v>
      </c>
      <c r="F10" s="17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8">
        <f>IFERROR(AVERAGE(E11,E12,E13)*100,"")</f>
        <v>67.33333333</v>
      </c>
    </row>
    <row r="11" ht="18.0" customHeight="1">
      <c r="A11" s="22" t="s">
        <v>23</v>
      </c>
      <c r="B11" s="20" t="s">
        <v>20</v>
      </c>
      <c r="C11" s="21" t="s">
        <v>21</v>
      </c>
      <c r="D11" s="20" t="s">
        <v>24</v>
      </c>
      <c r="E11" s="23">
        <f>IF(H11="","",MAX(0,MIN(1,H11/86)))</f>
        <v>1</v>
      </c>
      <c r="F11" s="24" t="str">
        <f t="shared" si="1"/>
        <v>Completed</v>
      </c>
      <c r="G11" s="20">
        <v>82.0</v>
      </c>
      <c r="H11" s="20">
        <v>86.0</v>
      </c>
    </row>
    <row r="12" ht="18.0" customHeight="1">
      <c r="A12" s="30" t="s">
        <v>27</v>
      </c>
      <c r="B12" s="26" t="s">
        <v>20</v>
      </c>
      <c r="C12" s="27" t="s">
        <v>29</v>
      </c>
      <c r="D12" s="26" t="s">
        <v>30</v>
      </c>
      <c r="E12" s="28">
        <f>IF(H12="","",MAX(0,MIN(1,(14-H12)/(14-7))))</f>
        <v>0.62</v>
      </c>
      <c r="F12" s="29" t="str">
        <f t="shared" si="1"/>
        <v>On Track</v>
      </c>
      <c r="G12" s="26">
        <v>9.0</v>
      </c>
      <c r="H12" s="26">
        <v>9.66</v>
      </c>
    </row>
    <row r="13" ht="18.0" customHeight="1">
      <c r="A13" s="22" t="s">
        <v>32</v>
      </c>
      <c r="B13" s="20" t="s">
        <v>20</v>
      </c>
      <c r="C13" s="21" t="s">
        <v>33</v>
      </c>
      <c r="D13" s="20" t="s">
        <v>34</v>
      </c>
      <c r="E13" s="23">
        <f>IF(H13="","",MAX(0,MIN(1,(H13-68)/(80-68))))</f>
        <v>0.4</v>
      </c>
      <c r="F13" s="24" t="str">
        <f t="shared" si="1"/>
        <v>At Risk</v>
      </c>
      <c r="G13" s="20">
        <v>76.0</v>
      </c>
      <c r="H13" s="20">
        <v>72.8</v>
      </c>
    </row>
    <row r="14" ht="19.5" customHeight="1">
      <c r="A14" s="12" t="s">
        <v>38</v>
      </c>
      <c r="B14" s="13" t="s">
        <v>20</v>
      </c>
      <c r="C14" s="14" t="s">
        <v>39</v>
      </c>
      <c r="D14" s="15"/>
      <c r="E14" s="16">
        <f>IFERROR(AVERAGE(E15,E16,E17),"")</f>
        <v>0.4128395062</v>
      </c>
      <c r="F14" s="17" t="str">
        <f t="shared" si="1"/>
        <v>At Risk</v>
      </c>
      <c r="G14" s="17">
        <v>100.0</v>
      </c>
      <c r="H14" s="18">
        <f>IFERROR(AVERAGE(E15,E16,E17)*100,"")</f>
        <v>41.28395062</v>
      </c>
    </row>
    <row r="15" ht="18.0" customHeight="1">
      <c r="A15" s="30" t="s">
        <v>42</v>
      </c>
      <c r="B15" s="26" t="s">
        <v>20</v>
      </c>
      <c r="C15" s="27" t="s">
        <v>39</v>
      </c>
      <c r="D15" s="26" t="s">
        <v>43</v>
      </c>
      <c r="E15" s="28">
        <f>IF(H15="","",MAX(0,MIN(1,(H15-62)/(78-62))))</f>
        <v>0.4</v>
      </c>
      <c r="F15" s="29" t="str">
        <f t="shared" si="1"/>
        <v>At Risk</v>
      </c>
      <c r="G15" s="26">
        <v>74.0</v>
      </c>
      <c r="H15" s="26">
        <v>68.4</v>
      </c>
    </row>
    <row r="16" ht="18.0" customHeight="1">
      <c r="A16" s="22" t="s">
        <v>45</v>
      </c>
      <c r="B16" s="20" t="s">
        <v>20</v>
      </c>
      <c r="C16" s="21" t="s">
        <v>46</v>
      </c>
      <c r="D16" s="20" t="s">
        <v>47</v>
      </c>
      <c r="E16" s="23">
        <f>IF(H16="","",MAX(0,MIN(1,(H16-65)/(80-65))))</f>
        <v>0.22</v>
      </c>
      <c r="F16" s="24" t="str">
        <f t="shared" si="1"/>
        <v>In Trouble</v>
      </c>
      <c r="G16" s="20">
        <v>76.0</v>
      </c>
      <c r="H16" s="20">
        <v>68.3</v>
      </c>
    </row>
    <row r="17" ht="18.0" customHeight="1">
      <c r="A17" s="30" t="s">
        <v>48</v>
      </c>
      <c r="B17" s="26" t="s">
        <v>20</v>
      </c>
      <c r="C17" s="27" t="s">
        <v>49</v>
      </c>
      <c r="D17" s="26" t="s">
        <v>50</v>
      </c>
      <c r="E17" s="28">
        <f>IF(H17="","",MAX(0,MIN(1,(H17-48)/(75-48))))</f>
        <v>0.6185185185</v>
      </c>
      <c r="F17" s="29" t="str">
        <f t="shared" si="1"/>
        <v>On Track</v>
      </c>
      <c r="G17" s="26">
        <v>70.0</v>
      </c>
      <c r="H17" s="26">
        <v>64.7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0.3714285714</v>
      </c>
      <c r="F18" s="17" t="str">
        <f t="shared" si="1"/>
        <v>At Risk</v>
      </c>
      <c r="G18" s="17">
        <v>100.0</v>
      </c>
      <c r="H18" s="18">
        <f>IFERROR(AVERAGE(E19,E20,E21)*100,"")</f>
        <v>37.14285714</v>
      </c>
    </row>
    <row r="19" ht="18.0" customHeight="1">
      <c r="A19" s="22" t="s">
        <v>53</v>
      </c>
      <c r="B19" s="20" t="s">
        <v>20</v>
      </c>
      <c r="C19" s="21" t="s">
        <v>52</v>
      </c>
      <c r="D19" s="20" t="s">
        <v>54</v>
      </c>
      <c r="E19" s="23">
        <f>IF(H19="","",MAX(0,MIN(1,(H19-58)/(72-58))))</f>
        <v>0.6142857143</v>
      </c>
      <c r="F19" s="24" t="str">
        <f t="shared" si="1"/>
        <v>On Track</v>
      </c>
      <c r="G19" s="20">
        <v>68.0</v>
      </c>
      <c r="H19" s="20">
        <v>66.6</v>
      </c>
    </row>
    <row r="20" ht="18.0" customHeight="1">
      <c r="A20" s="30" t="s">
        <v>55</v>
      </c>
      <c r="B20" s="26" t="s">
        <v>20</v>
      </c>
      <c r="C20" s="27" t="s">
        <v>29</v>
      </c>
      <c r="D20" s="26" t="s">
        <v>56</v>
      </c>
      <c r="E20" s="28">
        <f>IF(H20="","",IF(H20&lt;=0,1,MIN(1,4/H20)))</f>
        <v>0.5</v>
      </c>
      <c r="F20" s="29" t="str">
        <f t="shared" si="1"/>
        <v>At Risk</v>
      </c>
      <c r="G20" s="26">
        <v>6.0</v>
      </c>
      <c r="H20" s="26">
        <v>8.0</v>
      </c>
    </row>
    <row r="21" ht="18.0" customHeight="1">
      <c r="A21" s="22" t="s">
        <v>57</v>
      </c>
      <c r="B21" s="20" t="s">
        <v>20</v>
      </c>
      <c r="C21" s="21" t="s">
        <v>58</v>
      </c>
      <c r="D21" s="20" t="s">
        <v>59</v>
      </c>
      <c r="E21" s="23">
        <f>IF(H21="","",MAX(0,MIN(1,(H21-42)/(65-42))))</f>
        <v>0</v>
      </c>
      <c r="F21" s="24" t="str">
        <f t="shared" si="1"/>
        <v>Not Started</v>
      </c>
      <c r="G21" s="20">
        <v>60.0</v>
      </c>
      <c r="H21" s="20">
        <v>42.0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1"/>
      <c r="D11" s="20"/>
      <c r="E11" s="23" t="str">
        <f t="shared" ref="E11:E13" si="2">IF(OR(G11="",H11=""),"",MAX(0,MIN(1,H11/G11)))</f>
        <v/>
      </c>
      <c r="F11" s="24" t="str">
        <f t="shared" si="1"/>
        <v/>
      </c>
      <c r="G11" s="20"/>
      <c r="H11" s="20"/>
    </row>
    <row r="12" ht="18.0" customHeight="1">
      <c r="A12" s="25" t="s">
        <v>25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19" t="s">
        <v>26</v>
      </c>
      <c r="B13" s="20"/>
      <c r="C13" s="21"/>
      <c r="D13" s="20"/>
      <c r="E13" s="23" t="str">
        <f t="shared" si="2"/>
        <v/>
      </c>
      <c r="F13" s="24" t="str">
        <f t="shared" si="1"/>
        <v/>
      </c>
      <c r="G13" s="20"/>
      <c r="H13" s="20"/>
    </row>
    <row r="14" ht="19.5" customHeight="1">
      <c r="A14" s="12" t="s">
        <v>28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31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19" t="s">
        <v>35</v>
      </c>
      <c r="B16" s="20"/>
      <c r="C16" s="21"/>
      <c r="D16" s="20"/>
      <c r="E16" s="23" t="str">
        <f t="shared" si="3"/>
        <v/>
      </c>
      <c r="F16" s="24" t="str">
        <f t="shared" si="1"/>
        <v/>
      </c>
      <c r="G16" s="20"/>
      <c r="H16" s="20"/>
    </row>
    <row r="17" ht="18.0" customHeight="1">
      <c r="A17" s="25" t="s">
        <v>36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2" t="s">
        <v>37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40</v>
      </c>
      <c r="B19" s="20"/>
      <c r="C19" s="21"/>
      <c r="D19" s="20"/>
      <c r="E19" s="23" t="str">
        <f t="shared" ref="E19:E21" si="4">IF(OR(G19="",H19=""),"",MAX(0,MIN(1,H19/G19)))</f>
        <v/>
      </c>
      <c r="F19" s="24" t="str">
        <f t="shared" si="1"/>
        <v/>
      </c>
      <c r="G19" s="20"/>
      <c r="H19" s="20"/>
    </row>
    <row r="20" ht="18.0" customHeight="1">
      <c r="A20" s="25" t="s">
        <v>41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19" t="s">
        <v>44</v>
      </c>
      <c r="B21" s="20"/>
      <c r="C21" s="21"/>
      <c r="D21" s="20"/>
      <c r="E21" s="23" t="str">
        <f t="shared" si="4"/>
        <v/>
      </c>
      <c r="F21" s="24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2026-09-24T06:34:46Z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