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h7IY+5WSUtnVthxGyDVa7VQ5J9rqCYGWDBX63Z0WHrg="/>
    </ext>
  </extLst>
</workbook>
</file>

<file path=xl/sharedStrings.xml><?xml version="1.0" encoding="utf-8"?>
<sst xmlns="http://schemas.openxmlformats.org/spreadsheetml/2006/main" count="86" uniqueCount="61">
  <si>
    <t>Financial Aid OKR Tracker</t>
  </si>
  <si>
    <t>Editable OKR Template  ·  profit.co  ·  Education  ·  Operations  ·  Student Success</t>
  </si>
  <si>
    <t>Company:</t>
  </si>
  <si>
    <t>Department:</t>
  </si>
  <si>
    <t>Department:  Operations · Student Success</t>
  </si>
  <si>
    <t>Quarter:  Q4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</si>
  <si>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</si>
  <si>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</si>
  <si>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</si>
  <si>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</si>
  <si>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</si>
  <si>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</si>
  <si>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</si>
  <si>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</si>
  <si>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</si>
  <si>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</si>
  <si>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</si>
  <si>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</si>
  <si>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</si>
  <si>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Remove financial barriers to persistence</t>
  </si>
  <si>
    <t>Q4-2026</t>
  </si>
  <si>
    <t>Rachel Moore</t>
  </si>
  <si>
    <t>KR1.1</t>
  </si>
  <si>
    <t>KR1.1   Reduce financial stop-out rate (students not returning citing cost) from 14% to 7%</t>
  </si>
  <si>
    <t>↓ Stop-out rate</t>
  </si>
  <si>
    <t>KR1.2</t>
  </si>
  <si>
    <t>KR1.3</t>
  </si>
  <si>
    <t>KR1.2   Reduce share of students blocked from registration by financial holds from 18% to 9%</t>
  </si>
  <si>
    <t xml:space="preserve">O2:  </t>
  </si>
  <si>
    <t>James Carter</t>
  </si>
  <si>
    <t>↓ Financial holds rate</t>
  </si>
  <si>
    <t>KR2.1</t>
  </si>
  <si>
    <t>KR1.3   Increase share of at-risk students with demonstrated unmet need who receive a retention grant from 45% to 72%</t>
  </si>
  <si>
    <t>Emily Walsh</t>
  </si>
  <si>
    <t>↑ Retention grant coverage</t>
  </si>
  <si>
    <t>KR2.2</t>
  </si>
  <si>
    <t>KR2.3</t>
  </si>
  <si>
    <t>O2:  Deploy emergency and completion aid to keep students enrolled</t>
  </si>
  <si>
    <t>Daniel Brooks</t>
  </si>
  <si>
    <t xml:space="preserve">O3:  </t>
  </si>
  <si>
    <t>KR3.1</t>
  </si>
  <si>
    <t>KR2.1   Increase re-enrollment rate of emergency-aid recipients the following term from 55% to 78%</t>
  </si>
  <si>
    <t>↑ Emergency-aid re-enrollment</t>
  </si>
  <si>
    <t>KR3.2</t>
  </si>
  <si>
    <t>KR3.3</t>
  </si>
  <si>
    <t>KR2.2   Increase completion-grant coverage for students within 30 credits of graduating from 30% to 60%</t>
  </si>
  <si>
    <t>Laura Jensen</t>
  </si>
  <si>
    <t>↑ Completion grant coverage</t>
  </si>
  <si>
    <t>KR2.3   Increase share of flagged students connected to basic-needs resources (SNAP, scholarships, work-study) within 2 weeks from 48% to 72%</t>
  </si>
  <si>
    <t>Michael Turner</t>
  </si>
  <si>
    <t>↑ Basic-needs connection rate</t>
  </si>
  <si>
    <t>O3:  Build financial resilience that protects persistence</t>
  </si>
  <si>
    <t>Sarah Bennett</t>
  </si>
  <si>
    <t>KR3.1   Increase financial wellness program participation among at-risk students from 22% to 45%</t>
  </si>
  <si>
    <t>Amanda Foster</t>
  </si>
  <si>
    <t>↑ Wellness programme participation</t>
  </si>
  <si>
    <t>KR3.2   Increase share of students completing a financial plan or budget with a success coach from 30% to 55%</t>
  </si>
  <si>
    <t>Christopher Hall</t>
  </si>
  <si>
    <t>↑ Financial plan completion</t>
  </si>
  <si>
    <t>KR3.3   Increase continuing-student FAFSA renewal completion rate from 62% to 82%</t>
  </si>
  <si>
    <t>↑ FAFSA renewal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</si>
</sst>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7C2D12"/>
        <bgColor rgb="FF7C2D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0" numFmtId="0" xfId="0" applyAlignment="1" applyBorder="1" applyFill="1" applyFont="1">
      <alignment horizontal="left" shrinkToFit="0" vertical="center" wrapText="0"/>
    </xf>
    <xf borderId="4" fillId="8" fontId="15" numFmtId="0" xfId="0" applyAlignment="1" applyBorder="1" applyFill="1" applyFont="1">
      <alignment horizontal="left" shrinkToFit="0" vertical="center" wrapText="1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3" width="24.0"/>
    <col customWidth="1" min="4" max="4" width="22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0.4888888889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69</v>
      </c>
    </row>
    <row r="11" ht="18.0" customHeight="1">
      <c r="A11" s="22" t="s">
        <v>23</v>
      </c>
      <c r="B11" s="20" t="s">
        <v>20</v>
      </c>
      <c r="C11" s="21" t="s">
        <v>21</v>
      </c>
      <c r="D11" s="20" t="s">
        <v>24</v>
      </c>
      <c r="E11" s="23">
        <f>IF(H11="","",MAX(0,MIN(1,(14-H11)/(14-7))))</f>
        <v>0.63</v>
      </c>
      <c r="F11" s="24" t="str">
        <f t="shared" si="1"/>
        <v>On Track</v>
      </c>
      <c r="G11" s="20">
        <v>11.0</v>
      </c>
      <c r="H11" s="20">
        <v>9.59</v>
      </c>
    </row>
    <row r="12" ht="18.0" customHeight="1">
      <c r="A12" s="30" t="s">
        <v>27</v>
      </c>
      <c r="B12" s="26" t="s">
        <v>20</v>
      </c>
      <c r="C12" s="27" t="s">
        <v>29</v>
      </c>
      <c r="D12" s="26" t="s">
        <v>30</v>
      </c>
      <c r="E12" s="28">
        <f>IF(H12="","",MAX(0,MIN(1,(18-H12)/(18-9))))</f>
        <v>0.44</v>
      </c>
      <c r="F12" s="29" t="str">
        <f t="shared" si="1"/>
        <v>At Risk</v>
      </c>
      <c r="G12" s="26">
        <v>14.0</v>
      </c>
      <c r="H12" s="26">
        <v>14.04</v>
      </c>
    </row>
    <row r="13" ht="18.0" customHeight="1">
      <c r="A13" s="22" t="s">
        <v>32</v>
      </c>
      <c r="B13" s="20" t="s">
        <v>20</v>
      </c>
      <c r="C13" s="21" t="s">
        <v>33</v>
      </c>
      <c r="D13" s="20" t="s">
        <v>34</v>
      </c>
      <c r="E13" s="23">
        <f>IF(H13="","",MAX(0,MIN(1,(H13-45)/(72-45))))</f>
        <v>1</v>
      </c>
      <c r="F13" s="24" t="str">
        <f t="shared" si="1"/>
        <v>Completed</v>
      </c>
      <c r="G13" s="20">
        <v>68.0</v>
      </c>
      <c r="H13" s="20">
        <v>72.0</v>
      </c>
    </row>
    <row r="14" ht="19.5" customHeight="1">
      <c r="A14" s="12" t="s">
        <v>37</v>
      </c>
      <c r="B14" s="13" t="s">
        <v>20</v>
      </c>
      <c r="C14" s="14" t="s">
        <v>38</v>
      </c>
      <c r="D14" s="15"/>
      <c r="E14" s="16">
        <f>IFERROR(AVERAGE(E15,E16,E17),"")</f>
        <v>0.4233333333</v>
      </c>
      <c r="F14" s="17" t="str">
        <f t="shared" si="1"/>
        <v>At Risk</v>
      </c>
      <c r="G14" s="17">
        <v>100.0</v>
      </c>
      <c r="H14" s="18">
        <f>IFERROR(AVERAGE(E15,E16,E17)*100,"")</f>
        <v>42.33333333</v>
      </c>
    </row>
    <row r="15" ht="18.0" customHeight="1">
      <c r="A15" s="30" t="s">
        <v>41</v>
      </c>
      <c r="B15" s="26" t="s">
        <v>20</v>
      </c>
      <c r="C15" s="27" t="s">
        <v>38</v>
      </c>
      <c r="D15" s="26" t="s">
        <v>42</v>
      </c>
      <c r="E15" s="28">
        <f>IF(H15="","",MAX(0,MIN(1,(H15-55)/(78-55))))</f>
        <v>0.45</v>
      </c>
      <c r="F15" s="29" t="str">
        <f t="shared" si="1"/>
        <v>At Risk</v>
      </c>
      <c r="G15" s="26">
        <v>70.0</v>
      </c>
      <c r="H15" s="26">
        <v>65.35</v>
      </c>
    </row>
    <row r="16" ht="18.0" customHeight="1">
      <c r="A16" s="22" t="s">
        <v>45</v>
      </c>
      <c r="B16" s="20" t="s">
        <v>20</v>
      </c>
      <c r="C16" s="21" t="s">
        <v>46</v>
      </c>
      <c r="D16" s="20" t="s">
        <v>47</v>
      </c>
      <c r="E16" s="23">
        <f>IF(H16="","",MAX(0,MIN(1,(H16-30)/(60-30))))</f>
        <v>0.22</v>
      </c>
      <c r="F16" s="24" t="str">
        <f t="shared" si="1"/>
        <v>In Trouble</v>
      </c>
      <c r="G16" s="20">
        <v>48.0</v>
      </c>
      <c r="H16" s="20">
        <v>36.6</v>
      </c>
    </row>
    <row r="17" ht="18.0" customHeight="1">
      <c r="A17" s="30" t="s">
        <v>48</v>
      </c>
      <c r="B17" s="26" t="s">
        <v>20</v>
      </c>
      <c r="C17" s="27" t="s">
        <v>49</v>
      </c>
      <c r="D17" s="26" t="s">
        <v>50</v>
      </c>
      <c r="E17" s="28">
        <f>IF(H17="","",MAX(0,MIN(1,(H17-48)/(72-48))))</f>
        <v>0.6</v>
      </c>
      <c r="F17" s="29" t="str">
        <f t="shared" si="1"/>
        <v>On Track</v>
      </c>
      <c r="G17" s="26">
        <v>63.0</v>
      </c>
      <c r="H17" s="26">
        <v>62.4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0.3533333333</v>
      </c>
      <c r="F18" s="17" t="str">
        <f t="shared" si="1"/>
        <v>At Risk</v>
      </c>
      <c r="G18" s="17">
        <v>100.0</v>
      </c>
      <c r="H18" s="18">
        <f>IFERROR(AVERAGE(E19,E20,E21)*100,"")</f>
        <v>35.33333333</v>
      </c>
    </row>
    <row r="19" ht="18.0" customHeight="1">
      <c r="A19" s="22" t="s">
        <v>53</v>
      </c>
      <c r="B19" s="20" t="s">
        <v>20</v>
      </c>
      <c r="C19" s="21" t="s">
        <v>54</v>
      </c>
      <c r="D19" s="20" t="s">
        <v>55</v>
      </c>
      <c r="E19" s="23">
        <f>IF(H19="","",MAX(0,MIN(1,(H19-22)/(45-22))))</f>
        <v>0.64</v>
      </c>
      <c r="F19" s="24" t="str">
        <f t="shared" si="1"/>
        <v>On Track</v>
      </c>
      <c r="G19" s="20">
        <v>36.0</v>
      </c>
      <c r="H19" s="20">
        <v>36.72</v>
      </c>
    </row>
    <row r="20" ht="18.0" customHeight="1">
      <c r="A20" s="30" t="s">
        <v>56</v>
      </c>
      <c r="B20" s="26" t="s">
        <v>20</v>
      </c>
      <c r="C20" s="27" t="s">
        <v>57</v>
      </c>
      <c r="D20" s="26" t="s">
        <v>58</v>
      </c>
      <c r="E20" s="28">
        <f>IF(H20="","",MAX(0,MIN(1,(H20-30)/(55-30))))</f>
        <v>0.42</v>
      </c>
      <c r="F20" s="29" t="str">
        <f t="shared" si="1"/>
        <v>At Risk</v>
      </c>
      <c r="G20" s="26">
        <v>44.0</v>
      </c>
      <c r="H20" s="26">
        <v>40.5</v>
      </c>
    </row>
    <row r="21" ht="18.0" customHeight="1">
      <c r="A21" s="22" t="s">
        <v>59</v>
      </c>
      <c r="B21" s="20" t="s">
        <v>20</v>
      </c>
      <c r="C21" s="21" t="s">
        <v>52</v>
      </c>
      <c r="D21" s="20" t="s">
        <v>60</v>
      </c>
      <c r="E21" s="23">
        <f>IF(H21="","",MAX(0,MIN(1,(H21-62)/(82-62))))</f>
        <v>0</v>
      </c>
      <c r="F21" s="24" t="str">
        <f t="shared" si="1"/>
        <v>Not Started</v>
      </c>
      <c r="G21" s="20">
        <v>74.0</v>
      </c>
      <c r="H21" s="20">
        <v>62.0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3" width="24.0"/>
    <col customWidth="1" min="4" max="4" width="22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28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35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36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43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44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2026-09-24T06:54:40Z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