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custom-properties+xml" PartName="/docProps/custom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custom-properties" Target="docProps/custom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Filled Example" sheetId="1" r:id="rId4"/>
    <sheet state="visible" name="Blank Template" sheetId="2" r:id="rId5"/>
  </sheets>
  <definedNames/>
  <calcPr/>
  <extLst>
    <ext uri="GoogleSheetsCustomDataVersion2">
      <go:sheetsCustomData xmlns:go="http://customooxmlschemas.google.com/" r:id="rId6" roundtripDataChecksum="XYwPrVZeXoS/NP+ESXHH7vRJfEd8UfeQwrHRV5tqq0E="/>
    </ext>
  </extLst>
</workbook>
</file>

<file path=xl/sharedStrings.xml><?xml version="1.0" encoding="utf-8"?>
<sst xmlns="http://schemas.openxmlformats.org/spreadsheetml/2006/main" count="86" uniqueCount="59">
  <si>
    <t>Partner School OKR Tracker</t>
  </si>
  <si>
    <t>Editable OKR Template  ·  profit.co  ·  Education  ·  Marketing  ·  Student Acquisition</t>
  </si>
  <si>
    <t>Department:  Marketing · Student Acquisition</t>
  </si>
  <si>
    <t>Company:</t>
  </si>
  <si>
    <t>Quarter:  Q4 2026</t>
  </si>
  <si>
    <t>Department:</t>
  </si>
  <si>
    <t>Overall OKR Score (auto-calculated)</t>
  </si>
  <si>
    <t>Quarter:</t>
  </si>
  <si>
    <t xml:space="preserve">"Pre-filled worked example (Q4 2026). Plan = target, Actual = current; Progress and Lifecycle Status calculate automatically. Status: Not Started · In Trouble (&lt;30%) · At Risk (30–59%) · On Track (60–99%) · Completed (100%). Overall OKR Score is also calculated on a scale of 0 to 1 (1.00 = 100%, 0.50 = 50%, 0.10 = 10%).
"							</t>
  </si>
  <si>
    <t>ℹ  Enter your objective text in the O1/O2/O3 rows. Fill in each KR row with Name, Owner, Type, Plan, and Actual — Progress and Lifecycle Status calculate automatically.</t>
  </si>
  <si>
    <t>Name</t>
  </si>
  <si>
    <t>Period</t>
  </si>
  <si>
    <t>Owner(s)</t>
  </si>
  <si>
    <t>Type</t>
  </si>
  <si>
    <t>Progress</t>
  </si>
  <si>
    <t>Lifecycle Status</t>
  </si>
  <si>
    <t>Plan</t>
  </si>
  <si>
    <t>Actual</t>
  </si>
  <si>
    <t>O1:  Grow and activate the partner-school network</t>
  </si>
  <si>
    <t>Q4-2026</t>
  </si>
  <si>
    <t xml:space="preserve">O1:  </t>
  </si>
  <si>
    <t>Rebecca Hayes</t>
  </si>
  <si>
    <t>KR1.1</t>
  </si>
  <si>
    <t>KR1.1   Increase active partner schools (feeder high schools and community colleges) from 45 to 90</t>
  </si>
  <si>
    <t>↑ Active partner schools</t>
  </si>
  <si>
    <t>KR1.2   Hold share of partner schools with an active engagement this cycle at or above 65%</t>
  </si>
  <si>
    <t>KR1.2</t>
  </si>
  <si>
    <t>Laura Simmons</t>
  </si>
  <si>
    <t>≥ Partner schools engaged</t>
  </si>
  <si>
    <t>KR1.3   Increase applications sourced from partner schools from 1,100 to 2,200 per cycle</t>
  </si>
  <si>
    <t>KR1.3</t>
  </si>
  <si>
    <t>Michael Grant</t>
  </si>
  <si>
    <t>↑ Partner-sourced applications</t>
  </si>
  <si>
    <t xml:space="preserve">O2:  </t>
  </si>
  <si>
    <t>O2:  Convert partner-school pipeline to enrolments</t>
  </si>
  <si>
    <t>Karen Whitfield</t>
  </si>
  <si>
    <t>KR2.1   Increase partner-school applicant-to-enrollment conversion rate from 30% to 52%</t>
  </si>
  <si>
    <t>↑ Applicant-to-enrolment</t>
  </si>
  <si>
    <t>KR2.1</t>
  </si>
  <si>
    <t>KR2.2   Increase community-college transfer articulation enrolments from 320 to 620 for the term</t>
  </si>
  <si>
    <t>Thomas Reed</t>
  </si>
  <si>
    <t>↑ Transfer articulation enrolments</t>
  </si>
  <si>
    <t>KR2.3   Increase dual-enrollment student-to-matriculation conversion rate from 35% to 58%</t>
  </si>
  <si>
    <t>Daniel Foster</t>
  </si>
  <si>
    <t>KR2.2</t>
  </si>
  <si>
    <t>↑ Dual-enrolment to matriculation</t>
  </si>
  <si>
    <t>KR2.3</t>
  </si>
  <si>
    <t>O3:  Deepen partner relationships and efficiency</t>
  </si>
  <si>
    <t>Emma Sullivan</t>
  </si>
  <si>
    <t xml:space="preserve">O3:  </t>
  </si>
  <si>
    <t>KR3.1   Increase co-branded partner events and school visits from 24 to 60 per cycle</t>
  </si>
  <si>
    <t>↑ Co-branded events</t>
  </si>
  <si>
    <t>KR3.2   Increase partner counselor Net Promoter Score (NPS) from 20 to 55</t>
  </si>
  <si>
    <t>↑ Counselor NPS</t>
  </si>
  <si>
    <t>KR3.1</t>
  </si>
  <si>
    <t>KR3.3   Reduce cost per partner-sourced enrollment from $900 to $550</t>
  </si>
  <si>
    <t>↓ Cost per partner enrolment</t>
  </si>
  <si>
    <t>KR3.2</t>
  </si>
  <si>
    <t>KR3.3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</si>
</sst>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0.0"/>
  </numFmts>
  <fonts count="16">
    <font>
      <sz val="11.0"/>
      <color theme="1"/>
      <name val="Calibri"/>
      <scheme val="minor"/>
    </font>
    <font>
      <b/>
      <sz val="16.0"/>
      <color rgb="FFEA580C"/>
      <name val="Arial"/>
    </font>
    <font/>
    <font>
      <sz val="9.0"/>
      <color rgb="FFF97316"/>
      <name val="Arial"/>
    </font>
    <font>
      <b/>
      <sz val="9.0"/>
      <color rgb="FF374151"/>
      <name val="Arial"/>
    </font>
    <font>
      <b/>
      <sz val="9.0"/>
      <color rgb="FF6B7280"/>
      <name val="Arial"/>
    </font>
    <font>
      <b/>
      <sz val="11.0"/>
      <color rgb="FFEA580C"/>
      <name val="Arial"/>
    </font>
    <font>
      <sz val="8.0"/>
      <color rgb="FF6B7280"/>
      <name val="Arial"/>
    </font>
    <font>
      <b/>
      <sz val="9.0"/>
      <color rgb="FFFFFFFF"/>
      <name val="Arial"/>
    </font>
    <font>
      <b/>
      <sz val="10.0"/>
      <color rgb="FFEA580C"/>
      <name val="Arial"/>
    </font>
    <font>
      <sz val="8.0"/>
      <color rgb="FF374151"/>
      <name val="Arial"/>
    </font>
    <font>
      <sz val="11.0"/>
      <color theme="1"/>
      <name val="Calibri"/>
    </font>
    <font>
      <b/>
      <sz val="8.0"/>
      <color rgb="FFEA580C"/>
      <name val="Arial"/>
    </font>
    <font>
      <b/>
      <sz val="8.0"/>
      <color rgb="FF374151"/>
      <name val="Arial"/>
    </font>
    <font>
      <sz val="8.0"/>
      <color rgb="FF9CA3AF"/>
      <name val="Arial"/>
    </font>
    <font>
      <sz val="8.0"/>
      <color rgb="FF111827"/>
      <name val="Arial"/>
    </font>
  </fonts>
  <fills count="8">
    <fill>
      <patternFill patternType="none"/>
    </fill>
    <fill>
      <patternFill patternType="lightGray"/>
    </fill>
    <fill>
      <patternFill patternType="solid">
        <fgColor rgb="FFFFF7ED"/>
        <bgColor rgb="FFFFF7ED"/>
      </patternFill>
    </fill>
    <fill>
      <patternFill patternType="solid">
        <fgColor rgb="FFF8FAFC"/>
        <bgColor rgb="FFF8FAFC"/>
      </patternFill>
    </fill>
    <fill>
      <patternFill patternType="solid">
        <fgColor rgb="FFFED7AA"/>
        <bgColor rgb="FFFED7AA"/>
      </patternFill>
    </fill>
    <fill>
      <patternFill patternType="solid">
        <fgColor rgb="FFFFEDD5"/>
        <bgColor rgb="FFFFEDD5"/>
      </patternFill>
    </fill>
    <fill>
      <patternFill patternType="solid">
        <fgColor rgb="FF9A3412"/>
        <bgColor rgb="FF9A3412"/>
      </patternFill>
    </fill>
    <fill>
      <patternFill patternType="solid">
        <fgColor rgb="FFFFFFFF"/>
        <bgColor rgb="FFFFFFFF"/>
      </patternFill>
    </fill>
  </fills>
  <borders count="5">
    <border/>
    <border>
      <left/>
      <top/>
      <bottom/>
    </border>
    <border>
      <top/>
      <bottom/>
    </border>
    <border>
      <right/>
      <top/>
      <bottom/>
    </border>
    <border>
      <left/>
      <right/>
      <top/>
      <bottom/>
    </border>
  </borders>
  <cellStyleXfs count="1">
    <xf borderId="0" fillId="0" fontId="0" numFmtId="0" applyAlignment="1" applyFont="1"/>
  </cellStyleXfs>
  <cellXfs count="31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left" shrinkToFit="0" vertical="center" wrapText="0"/>
    </xf>
    <xf borderId="2" fillId="0" fontId="2" numFmtId="0" xfId="0" applyBorder="1" applyFont="1"/>
    <xf borderId="3" fillId="0" fontId="2" numFmtId="0" xfId="0" applyBorder="1" applyFont="1"/>
    <xf borderId="1" fillId="2" fontId="3" numFmtId="0" xfId="0" applyAlignment="1" applyBorder="1" applyFill="1" applyFont="1">
      <alignment horizontal="left" shrinkToFit="0" vertical="center" wrapText="0"/>
    </xf>
    <xf borderId="1" fillId="3" fontId="4" numFmtId="0" xfId="0" applyAlignment="1" applyBorder="1" applyFill="1" applyFont="1">
      <alignment horizontal="left" shrinkToFit="0" vertical="center" wrapText="0"/>
    </xf>
    <xf borderId="1" fillId="2" fontId="5" numFmtId="0" xfId="0" applyAlignment="1" applyBorder="1" applyFill="1" applyFont="1">
      <alignment horizontal="right" shrinkToFit="0" vertical="center" wrapText="0"/>
    </xf>
    <xf borderId="1" fillId="4" fontId="6" numFmtId="2" xfId="0" applyAlignment="1" applyBorder="1" applyFill="1" applyFont="1" applyNumberFormat="1">
      <alignment horizontal="center" shrinkToFit="0" vertical="center" wrapText="0"/>
    </xf>
    <xf borderId="1" fillId="5" fontId="7" numFmtId="0" xfId="0" applyAlignment="1" applyBorder="1" applyFill="1" applyFont="1">
      <alignment horizontal="left" readingOrder="0" shrinkToFit="0" vertical="center" wrapText="1"/>
    </xf>
    <xf borderId="1" fillId="5" fontId="7" numFmtId="0" xfId="0" applyAlignment="1" applyBorder="1" applyFill="1" applyFont="1">
      <alignment horizontal="left" shrinkToFit="0" vertical="center" wrapText="1"/>
    </xf>
    <xf borderId="4" fillId="6" fontId="8" numFmtId="0" xfId="0" applyAlignment="1" applyBorder="1" applyFill="1" applyFont="1">
      <alignment horizontal="left" shrinkToFit="0" vertical="center" wrapText="0"/>
    </xf>
    <xf borderId="4" fillId="6" fontId="8" numFmtId="0" xfId="0" applyAlignment="1" applyBorder="1" applyFill="1" applyFont="1">
      <alignment horizontal="center" shrinkToFit="0" vertical="center" wrapText="0"/>
    </xf>
    <xf borderId="4" fillId="2" fontId="9" numFmtId="0" xfId="0" applyAlignment="1" applyBorder="1" applyFill="1" applyFont="1">
      <alignment horizontal="left" shrinkToFit="0" vertical="center" wrapText="1"/>
    </xf>
    <xf borderId="4" fillId="2" fontId="10" numFmtId="0" xfId="0" applyAlignment="1" applyBorder="1" applyFill="1" applyFont="1">
      <alignment horizontal="center" shrinkToFit="0" vertical="center" wrapText="0"/>
    </xf>
    <xf borderId="4" fillId="2" fontId="10" numFmtId="0" xfId="0" applyAlignment="1" applyBorder="1" applyFill="1" applyFont="1">
      <alignment horizontal="left" shrinkToFit="0" vertical="center" wrapText="0"/>
    </xf>
    <xf borderId="4" fillId="2" fontId="11" numFmtId="0" xfId="0" applyAlignment="1" applyBorder="1" applyFill="1" applyFont="1">
      <alignment shrinkToFit="0" vertical="bottom" wrapText="0"/>
    </xf>
    <xf borderId="4" fillId="2" fontId="12" numFmtId="9" xfId="0" applyAlignment="1" applyBorder="1" applyFill="1" applyFont="1" applyNumberFormat="1">
      <alignment horizontal="center" shrinkToFit="0" vertical="center" wrapText="0"/>
    </xf>
    <xf borderId="4" fillId="2" fontId="13" numFmtId="0" xfId="0" applyAlignment="1" applyBorder="1" applyFill="1" applyFont="1">
      <alignment horizontal="center" shrinkToFit="0" vertical="center" wrapText="0"/>
    </xf>
    <xf borderId="4" fillId="2" fontId="12" numFmtId="164" xfId="0" applyAlignment="1" applyBorder="1" applyFill="1" applyFont="1" applyNumberFormat="1">
      <alignment horizontal="center" shrinkToFit="0" vertical="center" wrapText="0"/>
    </xf>
    <xf borderId="4" fillId="7" fontId="14" numFmtId="0" xfId="0" applyAlignment="1" applyBorder="1" applyFill="1" applyFont="1">
      <alignment horizontal="left" shrinkToFit="0" vertical="center" wrapText="1"/>
    </xf>
    <xf borderId="4" fillId="7" fontId="15" numFmtId="0" xfId="0" applyAlignment="1" applyBorder="1" applyFill="1" applyFont="1">
      <alignment horizontal="left" shrinkToFit="0" vertical="center" wrapText="1"/>
    </xf>
    <xf borderId="4" fillId="7" fontId="10" numFmtId="0" xfId="0" applyAlignment="1" applyBorder="1" applyFill="1" applyFont="1">
      <alignment horizontal="center" shrinkToFit="0" vertical="center" wrapText="0"/>
    </xf>
    <xf borderId="4" fillId="7" fontId="10" numFmtId="0" xfId="0" applyAlignment="1" applyBorder="1" applyFill="1" applyFont="1">
      <alignment horizontal="left" shrinkToFit="0" vertical="center" wrapText="0"/>
    </xf>
    <xf borderId="4" fillId="7" fontId="12" numFmtId="9" xfId="0" applyAlignment="1" applyBorder="1" applyFill="1" applyFont="1" applyNumberFormat="1">
      <alignment horizontal="center" shrinkToFit="0" vertical="center" wrapText="0"/>
    </xf>
    <xf borderId="4" fillId="7" fontId="13" numFmtId="0" xfId="0" applyAlignment="1" applyBorder="1" applyFill="1" applyFont="1">
      <alignment horizontal="center" shrinkToFit="0" vertical="center" wrapText="0"/>
    </xf>
    <xf borderId="4" fillId="3" fontId="15" numFmtId="0" xfId="0" applyAlignment="1" applyBorder="1" applyFill="1" applyFont="1">
      <alignment horizontal="left" shrinkToFit="0" vertical="center" wrapText="1"/>
    </xf>
    <xf borderId="4" fillId="3" fontId="10" numFmtId="0" xfId="0" applyAlignment="1" applyBorder="1" applyFill="1" applyFont="1">
      <alignment horizontal="center" shrinkToFit="0" vertical="center" wrapText="0"/>
    </xf>
    <xf borderId="4" fillId="3" fontId="14" numFmtId="0" xfId="0" applyAlignment="1" applyBorder="1" applyFill="1" applyFont="1">
      <alignment horizontal="left" shrinkToFit="0" vertical="center" wrapText="1"/>
    </xf>
    <xf borderId="4" fillId="3" fontId="10" numFmtId="0" xfId="0" applyAlignment="1" applyBorder="1" applyFill="1" applyFont="1">
      <alignment horizontal="left" shrinkToFit="0" vertical="center" wrapText="0"/>
    </xf>
    <xf borderId="4" fillId="3" fontId="12" numFmtId="9" xfId="0" applyAlignment="1" applyBorder="1" applyFill="1" applyFont="1" applyNumberFormat="1">
      <alignment horizontal="center" shrinkToFit="0" vertical="center" wrapText="0"/>
    </xf>
    <xf borderId="4" fillId="3" fontId="13" numFmtId="0" xfId="0" applyAlignment="1" applyBorder="1" applyFill="1" applyFont="1">
      <alignment horizontal="center" shrinkToFit="0" vertical="center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9.0" topLeftCell="A10" activePane="bottomLeft" state="frozen"/>
      <selection activeCell="B11" sqref="B11" pane="bottomLeft"/>
    </sheetView>
  </sheetViews>
  <sheetFormatPr customHeight="1" defaultColWidth="14.43" defaultRowHeight="15.0"/>
  <cols>
    <col customWidth="1" min="1" max="1" width="50.0"/>
    <col customWidth="1" min="2" max="2" width="11.0"/>
    <col customWidth="1" min="3" max="3" width="22.0"/>
    <col customWidth="1" min="4" max="4" width="20.0"/>
    <col customWidth="1" min="5" max="5" width="11.0"/>
    <col customWidth="1" min="6" max="6" width="16.0"/>
    <col customWidth="1" min="7" max="8" width="11.0"/>
    <col customWidth="1" min="9" max="26" width="8.71"/>
  </cols>
  <sheetData>
    <row r="1" ht="27.75" customHeight="1">
      <c r="A1" s="1" t="s">
        <v>0</v>
      </c>
      <c r="B1" s="2"/>
      <c r="C1" s="2"/>
      <c r="D1" s="2"/>
      <c r="E1" s="2"/>
      <c r="F1" s="2"/>
      <c r="G1" s="2"/>
      <c r="H1" s="3"/>
    </row>
    <row r="2" ht="15.75" customHeight="1">
      <c r="A2" s="4" t="s">
        <v>1</v>
      </c>
      <c r="B2" s="2"/>
      <c r="C2" s="2"/>
      <c r="D2" s="2"/>
      <c r="E2" s="2"/>
      <c r="F2" s="2"/>
      <c r="G2" s="2"/>
      <c r="H2" s="3"/>
    </row>
    <row r="3" ht="15.75" customHeight="1">
      <c r="A3" s="5"/>
      <c r="B3" s="3"/>
      <c r="C3" s="5" t="s">
        <v>2</v>
      </c>
      <c r="D3" s="2"/>
      <c r="E3" s="3"/>
      <c r="F3" s="5" t="s">
        <v>4</v>
      </c>
      <c r="G3" s="2"/>
      <c r="H3" s="3"/>
    </row>
    <row r="4" ht="5.25" customHeight="1"/>
    <row r="5" ht="19.5" customHeight="1">
      <c r="A5" s="6" t="s">
        <v>6</v>
      </c>
      <c r="B5" s="2"/>
      <c r="C5" s="2"/>
      <c r="D5" s="3"/>
      <c r="E5" s="7">
        <f>IFERROR(AVERAGE(E11,E12,E13,E15,E16,E17,E19,E20,E21),"")</f>
        <v>0.4744444444</v>
      </c>
      <c r="F5" s="2"/>
      <c r="G5" s="2"/>
      <c r="H5" s="3"/>
    </row>
    <row r="6" ht="4.5" customHeight="1"/>
    <row r="7" ht="20.25" customHeight="1">
      <c r="A7" s="8" t="s">
        <v>8</v>
      </c>
      <c r="B7" s="2"/>
      <c r="C7" s="2"/>
      <c r="D7" s="2"/>
      <c r="E7" s="2"/>
      <c r="F7" s="2"/>
      <c r="G7" s="2"/>
      <c r="H7" s="3"/>
    </row>
    <row r="8" ht="4.5" customHeight="1"/>
    <row r="9" ht="19.5" customHeight="1">
      <c r="A9" s="10" t="s">
        <v>10</v>
      </c>
      <c r="B9" s="11" t="s">
        <v>11</v>
      </c>
      <c r="C9" s="11" t="s">
        <v>12</v>
      </c>
      <c r="D9" s="11" t="s">
        <v>13</v>
      </c>
      <c r="E9" s="11" t="s">
        <v>14</v>
      </c>
      <c r="F9" s="11" t="s">
        <v>15</v>
      </c>
      <c r="G9" s="11" t="s">
        <v>16</v>
      </c>
      <c r="H9" s="11" t="s">
        <v>17</v>
      </c>
    </row>
    <row r="10" ht="19.5" customHeight="1">
      <c r="A10" s="12" t="s">
        <v>18</v>
      </c>
      <c r="B10" s="13" t="s">
        <v>19</v>
      </c>
      <c r="C10" s="14" t="s">
        <v>21</v>
      </c>
      <c r="D10" s="15"/>
      <c r="E10" s="16">
        <f>IFERROR(AVERAGE(E11,E12,E13),"")</f>
        <v>0.74</v>
      </c>
      <c r="F10" s="17" t="str">
        <f t="shared" ref="F10:F21" si="1">IF(E10="","",IF(E10&lt;=0,"Not Started",IF(E10&gt;=1,"Completed",IF(E10&gt;=0.6,"On Track",IF(E10&gt;=0.3,"At Risk","In Trouble")))))</f>
        <v>On Track</v>
      </c>
      <c r="G10" s="17">
        <v>100.0</v>
      </c>
      <c r="H10" s="18">
        <f>IFERROR(AVERAGE(E11,E12,E13)*100,"")</f>
        <v>74</v>
      </c>
    </row>
    <row r="11" ht="18.0" customHeight="1">
      <c r="A11" s="20" t="s">
        <v>23</v>
      </c>
      <c r="B11" s="21" t="s">
        <v>19</v>
      </c>
      <c r="C11" s="22" t="s">
        <v>21</v>
      </c>
      <c r="D11" s="21" t="s">
        <v>24</v>
      </c>
      <c r="E11" s="23">
        <f>IF(H11="","",MAX(0,MIN(1,(H11-45)/(90-45))))</f>
        <v>0.61</v>
      </c>
      <c r="F11" s="24" t="str">
        <f t="shared" si="1"/>
        <v>On Track</v>
      </c>
      <c r="G11" s="21">
        <v>80.0</v>
      </c>
      <c r="H11" s="21">
        <v>72.45</v>
      </c>
    </row>
    <row r="12" ht="18.0" customHeight="1">
      <c r="A12" s="25" t="s">
        <v>25</v>
      </c>
      <c r="B12" s="26" t="s">
        <v>19</v>
      </c>
      <c r="C12" s="28" t="s">
        <v>27</v>
      </c>
      <c r="D12" s="26" t="s">
        <v>28</v>
      </c>
      <c r="E12" s="29">
        <f>IF(H12="","",MAX(0,MIN(1,H12/65)))</f>
        <v>1</v>
      </c>
      <c r="F12" s="30" t="str">
        <f t="shared" si="1"/>
        <v>Completed</v>
      </c>
      <c r="G12" s="26">
        <v>60.0</v>
      </c>
      <c r="H12" s="26">
        <v>65.0</v>
      </c>
    </row>
    <row r="13" ht="18.0" customHeight="1">
      <c r="A13" s="20" t="s">
        <v>29</v>
      </c>
      <c r="B13" s="21" t="s">
        <v>19</v>
      </c>
      <c r="C13" s="22" t="s">
        <v>31</v>
      </c>
      <c r="D13" s="21" t="s">
        <v>32</v>
      </c>
      <c r="E13" s="23">
        <f>IF(H13="","",MAX(0,MIN(1,(H13-1100)/(2200-1100))))</f>
        <v>0.61</v>
      </c>
      <c r="F13" s="24" t="str">
        <f t="shared" si="1"/>
        <v>On Track</v>
      </c>
      <c r="G13" s="21">
        <v>2000.0</v>
      </c>
      <c r="H13" s="21">
        <v>1771.0</v>
      </c>
    </row>
    <row r="14" ht="19.5" customHeight="1">
      <c r="A14" s="12" t="s">
        <v>34</v>
      </c>
      <c r="B14" s="13" t="s">
        <v>19</v>
      </c>
      <c r="C14" s="14" t="s">
        <v>35</v>
      </c>
      <c r="D14" s="15"/>
      <c r="E14" s="16">
        <f>IFERROR(AVERAGE(E15,E16,E17),"")</f>
        <v>0.41</v>
      </c>
      <c r="F14" s="17" t="str">
        <f t="shared" si="1"/>
        <v>At Risk</v>
      </c>
      <c r="G14" s="17">
        <v>100.0</v>
      </c>
      <c r="H14" s="18">
        <f>IFERROR(AVERAGE(E15,E16,E17)*100,"")</f>
        <v>41</v>
      </c>
    </row>
    <row r="15" ht="18.0" customHeight="1">
      <c r="A15" s="25" t="s">
        <v>36</v>
      </c>
      <c r="B15" s="26" t="s">
        <v>19</v>
      </c>
      <c r="C15" s="28" t="s">
        <v>35</v>
      </c>
      <c r="D15" s="26" t="s">
        <v>37</v>
      </c>
      <c r="E15" s="29">
        <f>IF(H15="","",MAX(0,MIN(1,(H15-30)/(52-30))))</f>
        <v>0.4</v>
      </c>
      <c r="F15" s="30" t="str">
        <f t="shared" si="1"/>
        <v>At Risk</v>
      </c>
      <c r="G15" s="26">
        <v>48.0</v>
      </c>
      <c r="H15" s="26">
        <v>38.8</v>
      </c>
    </row>
    <row r="16" ht="18.0" customHeight="1">
      <c r="A16" s="20" t="s">
        <v>39</v>
      </c>
      <c r="B16" s="21" t="s">
        <v>19</v>
      </c>
      <c r="C16" s="22" t="s">
        <v>40</v>
      </c>
      <c r="D16" s="21" t="s">
        <v>41</v>
      </c>
      <c r="E16" s="23">
        <f>IF(H16="","",MAX(0,MIN(1,(H16-320)/(620-320))))</f>
        <v>0.22</v>
      </c>
      <c r="F16" s="24" t="str">
        <f t="shared" si="1"/>
        <v>In Trouble</v>
      </c>
      <c r="G16" s="21">
        <v>560.0</v>
      </c>
      <c r="H16" s="21">
        <v>386.0</v>
      </c>
    </row>
    <row r="17" ht="18.0" customHeight="1">
      <c r="A17" s="25" t="s">
        <v>42</v>
      </c>
      <c r="B17" s="26" t="s">
        <v>19</v>
      </c>
      <c r="C17" s="28" t="s">
        <v>43</v>
      </c>
      <c r="D17" s="26" t="s">
        <v>45</v>
      </c>
      <c r="E17" s="29">
        <f>IF(H17="","",MAX(0,MIN(1,(H17-35)/(58-35))))</f>
        <v>0.61</v>
      </c>
      <c r="F17" s="30" t="str">
        <f t="shared" si="1"/>
        <v>On Track</v>
      </c>
      <c r="G17" s="26">
        <v>54.0</v>
      </c>
      <c r="H17" s="26">
        <v>49.03</v>
      </c>
    </row>
    <row r="18" ht="19.5" customHeight="1">
      <c r="A18" s="12" t="s">
        <v>47</v>
      </c>
      <c r="B18" s="13" t="s">
        <v>19</v>
      </c>
      <c r="C18" s="14" t="s">
        <v>48</v>
      </c>
      <c r="D18" s="15"/>
      <c r="E18" s="16">
        <f>IFERROR(AVERAGE(E19,E20,E21),"")</f>
        <v>0.2733333333</v>
      </c>
      <c r="F18" s="17" t="str">
        <f t="shared" si="1"/>
        <v>In Trouble</v>
      </c>
      <c r="G18" s="17">
        <v>100.0</v>
      </c>
      <c r="H18" s="18">
        <f>IFERROR(AVERAGE(E19,E20,E21)*100,"")</f>
        <v>27.33333333</v>
      </c>
    </row>
    <row r="19" ht="18.0" customHeight="1">
      <c r="A19" s="20" t="s">
        <v>50</v>
      </c>
      <c r="B19" s="21" t="s">
        <v>19</v>
      </c>
      <c r="C19" s="22" t="s">
        <v>48</v>
      </c>
      <c r="D19" s="21" t="s">
        <v>51</v>
      </c>
      <c r="E19" s="23">
        <f>IF(H19="","",MAX(0,MIN(1,(H19-24)/(60-24))))</f>
        <v>0.4</v>
      </c>
      <c r="F19" s="24" t="str">
        <f t="shared" si="1"/>
        <v>At Risk</v>
      </c>
      <c r="G19" s="21">
        <v>52.0</v>
      </c>
      <c r="H19" s="21">
        <v>38.4</v>
      </c>
    </row>
    <row r="20" ht="18.0" customHeight="1">
      <c r="A20" s="25" t="s">
        <v>52</v>
      </c>
      <c r="B20" s="26" t="s">
        <v>19</v>
      </c>
      <c r="C20" s="28" t="s">
        <v>21</v>
      </c>
      <c r="D20" s="26" t="s">
        <v>53</v>
      </c>
      <c r="E20" s="29">
        <f>IF(H20="","",MAX(0,MIN(1,(H20-20)/(55-20))))</f>
        <v>0.42</v>
      </c>
      <c r="F20" s="30" t="str">
        <f t="shared" si="1"/>
        <v>At Risk</v>
      </c>
      <c r="G20" s="26">
        <v>48.0</v>
      </c>
      <c r="H20" s="26">
        <v>34.7</v>
      </c>
    </row>
    <row r="21" ht="18.0" customHeight="1">
      <c r="A21" s="20" t="s">
        <v>55</v>
      </c>
      <c r="B21" s="21" t="s">
        <v>19</v>
      </c>
      <c r="C21" s="22" t="s">
        <v>43</v>
      </c>
      <c r="D21" s="21" t="s">
        <v>56</v>
      </c>
      <c r="E21" s="23">
        <f>IF(H21="","",MAX(0,MIN(1,(900-H21)/(900-550))))</f>
        <v>0</v>
      </c>
      <c r="F21" s="24" t="str">
        <f t="shared" si="1"/>
        <v>Not Started</v>
      </c>
      <c r="G21" s="21">
        <v>700.0</v>
      </c>
      <c r="H21" s="21">
        <v>900.0</v>
      </c>
    </row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8">
    <mergeCell ref="A1:H1"/>
    <mergeCell ref="A2:H2"/>
    <mergeCell ref="A3:B3"/>
    <mergeCell ref="C3:E3"/>
    <mergeCell ref="F3:H3"/>
    <mergeCell ref="A5:D5"/>
    <mergeCell ref="E5:H5"/>
    <mergeCell ref="A7:H7"/>
  </mergeCells>
  <printOptions/>
  <pageMargins bottom="1.0" footer="0.0" header="0.0" left="0.75" right="0.75" top="1.0"/>
  <pageSetup paperSize="9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9.0" topLeftCell="A10" activePane="bottomLeft" state="frozen"/>
      <selection activeCell="B11" sqref="B11" pane="bottomLeft"/>
    </sheetView>
  </sheetViews>
  <sheetFormatPr customHeight="1" defaultColWidth="14.43" defaultRowHeight="15.0"/>
  <cols>
    <col customWidth="1" min="1" max="1" width="50.0"/>
    <col customWidth="1" min="2" max="2" width="11.0"/>
    <col customWidth="1" min="3" max="3" width="22.0"/>
    <col customWidth="1" min="4" max="4" width="20.0"/>
    <col customWidth="1" min="5" max="5" width="11.0"/>
    <col customWidth="1" min="6" max="6" width="16.0"/>
    <col customWidth="1" min="7" max="8" width="11.0"/>
    <col customWidth="1" min="9" max="26" width="8.71"/>
  </cols>
  <sheetData>
    <row r="1" ht="27.75" customHeight="1">
      <c r="A1" s="1" t="s">
        <v>0</v>
      </c>
      <c r="B1" s="2"/>
      <c r="C1" s="2"/>
      <c r="D1" s="2"/>
      <c r="E1" s="2"/>
      <c r="F1" s="2"/>
      <c r="G1" s="2"/>
      <c r="H1" s="3"/>
    </row>
    <row r="2" ht="15.75" customHeight="1">
      <c r="A2" s="4" t="s">
        <v>1</v>
      </c>
      <c r="B2" s="2"/>
      <c r="C2" s="2"/>
      <c r="D2" s="2"/>
      <c r="E2" s="2"/>
      <c r="F2" s="2"/>
      <c r="G2" s="2"/>
      <c r="H2" s="3"/>
    </row>
    <row r="3" ht="15.75" customHeight="1">
      <c r="A3" s="5" t="s">
        <v>3</v>
      </c>
      <c r="B3" s="3"/>
      <c r="C3" s="5" t="s">
        <v>5</v>
      </c>
      <c r="D3" s="2"/>
      <c r="E3" s="3"/>
      <c r="F3" s="5" t="s">
        <v>7</v>
      </c>
      <c r="G3" s="2"/>
      <c r="H3" s="3"/>
    </row>
    <row r="4" ht="5.25" customHeight="1"/>
    <row r="5" ht="19.5" customHeight="1">
      <c r="A5" s="6" t="s">
        <v>6</v>
      </c>
      <c r="B5" s="2"/>
      <c r="C5" s="2"/>
      <c r="D5" s="3"/>
      <c r="E5" s="7" t="str">
        <f>IFERROR(AVERAGE(E11,E12,E13,E15,E16,E17,E19,E20,E21),"")</f>
        <v/>
      </c>
      <c r="F5" s="2"/>
      <c r="G5" s="2"/>
      <c r="H5" s="3"/>
    </row>
    <row r="6" ht="4.5" customHeight="1"/>
    <row r="7" ht="20.25" customHeight="1">
      <c r="A7" s="9" t="s">
        <v>9</v>
      </c>
      <c r="B7" s="2"/>
      <c r="C7" s="2"/>
      <c r="D7" s="2"/>
      <c r="E7" s="2"/>
      <c r="F7" s="2"/>
      <c r="G7" s="2"/>
      <c r="H7" s="3"/>
    </row>
    <row r="8" ht="4.5" customHeight="1"/>
    <row r="9" ht="19.5" customHeight="1">
      <c r="A9" s="10" t="s">
        <v>10</v>
      </c>
      <c r="B9" s="11" t="s">
        <v>11</v>
      </c>
      <c r="C9" s="11" t="s">
        <v>12</v>
      </c>
      <c r="D9" s="11" t="s">
        <v>13</v>
      </c>
      <c r="E9" s="11" t="s">
        <v>14</v>
      </c>
      <c r="F9" s="11" t="s">
        <v>15</v>
      </c>
      <c r="G9" s="11" t="s">
        <v>16</v>
      </c>
      <c r="H9" s="11" t="s">
        <v>17</v>
      </c>
    </row>
    <row r="10" ht="19.5" customHeight="1">
      <c r="A10" s="12" t="s">
        <v>20</v>
      </c>
      <c r="B10" s="13"/>
      <c r="C10" s="14"/>
      <c r="D10" s="15"/>
      <c r="E10" s="16" t="str">
        <f>IFERROR(AVERAGE(E11,E12,E13),"")</f>
        <v/>
      </c>
      <c r="F10" s="17" t="str">
        <f t="shared" ref="F10:F21" si="1">IF(E10="","",IF(E10&lt;=0,"Not Started",IF(E10&gt;=1,"Completed",IF(E10&gt;=0.6,"On Track",IF(E10&gt;=0.3,"At Risk","In Trouble")))))</f>
        <v/>
      </c>
      <c r="G10" s="17"/>
      <c r="H10" s="18" t="str">
        <f>IFERROR(AVERAGE(E11,E12,E13)*100,"")</f>
        <v/>
      </c>
    </row>
    <row r="11" ht="18.0" customHeight="1">
      <c r="A11" s="19" t="s">
        <v>22</v>
      </c>
      <c r="B11" s="21"/>
      <c r="C11" s="22"/>
      <c r="D11" s="21"/>
      <c r="E11" s="23" t="str">
        <f t="shared" ref="E11:E13" si="2">IF(OR(G11="",H11=""),"",MAX(0,MIN(1,H11/G11)))</f>
        <v/>
      </c>
      <c r="F11" s="24" t="str">
        <f t="shared" si="1"/>
        <v/>
      </c>
      <c r="G11" s="21"/>
      <c r="H11" s="21"/>
    </row>
    <row r="12" ht="18.0" customHeight="1">
      <c r="A12" s="27" t="s">
        <v>26</v>
      </c>
      <c r="B12" s="26"/>
      <c r="C12" s="28"/>
      <c r="D12" s="26"/>
      <c r="E12" s="29" t="str">
        <f t="shared" si="2"/>
        <v/>
      </c>
      <c r="F12" s="30" t="str">
        <f t="shared" si="1"/>
        <v/>
      </c>
      <c r="G12" s="26"/>
      <c r="H12" s="26"/>
    </row>
    <row r="13" ht="18.0" customHeight="1">
      <c r="A13" s="19" t="s">
        <v>30</v>
      </c>
      <c r="B13" s="21"/>
      <c r="C13" s="22"/>
      <c r="D13" s="21"/>
      <c r="E13" s="23" t="str">
        <f t="shared" si="2"/>
        <v/>
      </c>
      <c r="F13" s="24" t="str">
        <f t="shared" si="1"/>
        <v/>
      </c>
      <c r="G13" s="21"/>
      <c r="H13" s="21"/>
    </row>
    <row r="14" ht="19.5" customHeight="1">
      <c r="A14" s="12" t="s">
        <v>33</v>
      </c>
      <c r="B14" s="13"/>
      <c r="C14" s="14"/>
      <c r="D14" s="15"/>
      <c r="E14" s="16" t="str">
        <f>IFERROR(AVERAGE(E15,E16,E17),"")</f>
        <v/>
      </c>
      <c r="F14" s="17" t="str">
        <f t="shared" si="1"/>
        <v/>
      </c>
      <c r="G14" s="17"/>
      <c r="H14" s="18" t="str">
        <f>IFERROR(AVERAGE(E15,E16,E17)*100,"")</f>
        <v/>
      </c>
    </row>
    <row r="15" ht="18.0" customHeight="1">
      <c r="A15" s="27" t="s">
        <v>38</v>
      </c>
      <c r="B15" s="26"/>
      <c r="C15" s="28"/>
      <c r="D15" s="26"/>
      <c r="E15" s="29" t="str">
        <f t="shared" ref="E15:E17" si="3">IF(OR(G15="",H15=""),"",MAX(0,MIN(1,H15/G15)))</f>
        <v/>
      </c>
      <c r="F15" s="30" t="str">
        <f t="shared" si="1"/>
        <v/>
      </c>
      <c r="G15" s="26"/>
      <c r="H15" s="26"/>
    </row>
    <row r="16" ht="18.0" customHeight="1">
      <c r="A16" s="19" t="s">
        <v>44</v>
      </c>
      <c r="B16" s="21"/>
      <c r="C16" s="22"/>
      <c r="D16" s="21"/>
      <c r="E16" s="23" t="str">
        <f t="shared" si="3"/>
        <v/>
      </c>
      <c r="F16" s="24" t="str">
        <f t="shared" si="1"/>
        <v/>
      </c>
      <c r="G16" s="21"/>
      <c r="H16" s="21"/>
    </row>
    <row r="17" ht="18.0" customHeight="1">
      <c r="A17" s="27" t="s">
        <v>46</v>
      </c>
      <c r="B17" s="26"/>
      <c r="C17" s="28"/>
      <c r="D17" s="26"/>
      <c r="E17" s="29" t="str">
        <f t="shared" si="3"/>
        <v/>
      </c>
      <c r="F17" s="30" t="str">
        <f t="shared" si="1"/>
        <v/>
      </c>
      <c r="G17" s="26"/>
      <c r="H17" s="26"/>
    </row>
    <row r="18" ht="19.5" customHeight="1">
      <c r="A18" s="12" t="s">
        <v>49</v>
      </c>
      <c r="B18" s="13"/>
      <c r="C18" s="14"/>
      <c r="D18" s="15"/>
      <c r="E18" s="16" t="str">
        <f>IFERROR(AVERAGE(E19,E20,E21),"")</f>
        <v/>
      </c>
      <c r="F18" s="17" t="str">
        <f t="shared" si="1"/>
        <v/>
      </c>
      <c r="G18" s="17"/>
      <c r="H18" s="18" t="str">
        <f>IFERROR(AVERAGE(E19,E20,E21)*100,"")</f>
        <v/>
      </c>
    </row>
    <row r="19" ht="18.0" customHeight="1">
      <c r="A19" s="19" t="s">
        <v>54</v>
      </c>
      <c r="B19" s="21"/>
      <c r="C19" s="22"/>
      <c r="D19" s="21"/>
      <c r="E19" s="23" t="str">
        <f t="shared" ref="E19:E21" si="4">IF(OR(G19="",H19=""),"",MAX(0,MIN(1,H19/G19)))</f>
        <v/>
      </c>
      <c r="F19" s="24" t="str">
        <f t="shared" si="1"/>
        <v/>
      </c>
      <c r="G19" s="21"/>
      <c r="H19" s="21"/>
    </row>
    <row r="20" ht="18.0" customHeight="1">
      <c r="A20" s="27" t="s">
        <v>57</v>
      </c>
      <c r="B20" s="26"/>
      <c r="C20" s="28"/>
      <c r="D20" s="26"/>
      <c r="E20" s="29" t="str">
        <f t="shared" si="4"/>
        <v/>
      </c>
      <c r="F20" s="30" t="str">
        <f t="shared" si="1"/>
        <v/>
      </c>
      <c r="G20" s="26"/>
      <c r="H20" s="26"/>
    </row>
    <row r="21" ht="18.0" customHeight="1">
      <c r="A21" s="19" t="s">
        <v>58</v>
      </c>
      <c r="B21" s="21"/>
      <c r="C21" s="22"/>
      <c r="D21" s="21"/>
      <c r="E21" s="23" t="str">
        <f t="shared" si="4"/>
        <v/>
      </c>
      <c r="F21" s="24" t="str">
        <f t="shared" si="1"/>
        <v/>
      </c>
      <c r="G21" s="21"/>
      <c r="H21" s="21"/>
    </row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8">
    <mergeCell ref="A1:H1"/>
    <mergeCell ref="A2:H2"/>
    <mergeCell ref="A3:B3"/>
    <mergeCell ref="C3:E3"/>
    <mergeCell ref="F3:H3"/>
    <mergeCell ref="A5:D5"/>
    <mergeCell ref="E5:H5"/>
    <mergeCell ref="A7:H7"/>
  </mergeCells>
  <printOptions/>
  <pageMargins bottom="1.0" footer="0.0" header="0.0" left="0.75" right="0.75" top="1.0"/>
  <pageSetup paperSize="9"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2026-09-24T05:28:18Z</dcterms:created>
  <dc:creator>openpyxl</dc:creator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