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3I7771ZjxKHV2NOxTb7V1YHnLINfZqiZ2EZUdyp/Sas="/>
    </ext>
  </extLst>
</workbook>
</file>

<file path=xl/sharedStrings.xml><?xml version="1.0" encoding="utf-8"?>
<sst xmlns="http://schemas.openxmlformats.org/spreadsheetml/2006/main" count="86" uniqueCount="59">
  <si>
    <t>Student Enrollment OKR Tracker</t>
  </si>
  <si>
    <t>Editable OKR Template  ·  profit.co  ·  Education  ·  Marketing  ·  Student Acquisition</t>
  </si>
  <si>
    <t>Company:</t>
  </si>
  <si>
    <t>Department:</t>
  </si>
  <si>
    <t>Department:  Marketing · Student Acquisition</t>
  </si>
  <si>
    <t>Quarter:</t>
  </si>
  <si>
    <t>Quarter:  Q4 2026</t>
  </si>
  <si>
    <t>Overall OKR Score (auto-calculated)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</si>
  <si>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</si>
  <si>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Name</t>
  </si>
  <si>
    <t>Period</t>
  </si>
  <si>
    <t>Owner(s)</t>
  </si>
  <si>
    <t>Type</t>
  </si>
  <si>
    <t>ℹ  Enter your objective text in the O1/O2/O3 rows. Fill in each KR row with Name, Owner, Type, Plan, and Actual — Progress and Lifecycle Status calculate automatically.</t>
  </si>
  <si>
    <t>Progress</t>
  </si>
  <si>
    <t>Lifecycle Status</t>
  </si>
  <si>
    <t>Plan</t>
  </si>
  <si>
    <t>Actual</t>
  </si>
  <si>
    <t>O1:  Grow top-of-funnel enrollment demand</t>
  </si>
  <si>
    <t>Q4-2026</t>
  </si>
  <si>
    <t>Rebecca Hayes</t>
  </si>
  <si>
    <t xml:space="preserve">O1:  </t>
  </si>
  <si>
    <t>KR1.1   Increase qualified enrollment inquiries (marketing leads) from 3,200 to 6,000 per quarter</t>
  </si>
  <si>
    <t>KR1.1</t>
  </si>
  <si>
    <t>↑ Qualified inquiries</t>
  </si>
  <si>
    <t>KR1.2   Reduce cost per enrollment lead (CPL) from $85 to $50</t>
  </si>
  <si>
    <t>KR1.2</t>
  </si>
  <si>
    <t>Daniel Foster</t>
  </si>
  <si>
    <t>↓ Cost per lead</t>
  </si>
  <si>
    <t>KR1.3   Increase website visitor-to-inquiry conversion rate from 4.0% to 7.0%</t>
  </si>
  <si>
    <t>Laura Simmons</t>
  </si>
  <si>
    <t>↑ Visitor-to-inquiry</t>
  </si>
  <si>
    <t>KR1.3</t>
  </si>
  <si>
    <t xml:space="preserve">O2:  </t>
  </si>
  <si>
    <t>O2:  Improve funnel conversion to applications and deposits</t>
  </si>
  <si>
    <t>Karen Whitfield</t>
  </si>
  <si>
    <t>KR2.1</t>
  </si>
  <si>
    <t>KR2.2</t>
  </si>
  <si>
    <t>KR2.1   Increase inquiry-to-application conversion rate from 22% to 40%</t>
  </si>
  <si>
    <t>Michael Grant</t>
  </si>
  <si>
    <t>↑ Inquiry-to-application</t>
  </si>
  <si>
    <t>KR2.3</t>
  </si>
  <si>
    <t xml:space="preserve">O3:  </t>
  </si>
  <si>
    <t>KR2.2   Hold application-to-deposit conversion rate at or above 72%</t>
  </si>
  <si>
    <t>≥ Application-to-deposit</t>
  </si>
  <si>
    <t>KR3.1</t>
  </si>
  <si>
    <t>KR2.3   Keep enrollment melt rate at or below 9% of deposited students</t>
  </si>
  <si>
    <t>Emma Sullivan</t>
  </si>
  <si>
    <t>≤ Enrollment melt rate</t>
  </si>
  <si>
    <t>KR3.2</t>
  </si>
  <si>
    <t>O3:  Hit enrollment targets efficiently</t>
  </si>
  <si>
    <t>Thomas Reed</t>
  </si>
  <si>
    <t>KR3.3</t>
  </si>
  <si>
    <t>KR3.1   Increase total confirmed enrolments (paid deposits) from 1,800 to 2,600 for the term</t>
  </si>
  <si>
    <t>↑ Confirmed enrolments</t>
  </si>
  <si>
    <t>KR3.2   Reduce cost per enrolled student (marketing CAC) from $2,400 to $1,600</t>
  </si>
  <si>
    <t>↓ Cost per enrolled (CAC)</t>
  </si>
  <si>
    <t>KR3.3   Increase enrollment yield rate (admitted students who enroll) from 32% to 45%</t>
  </si>
  <si>
    <t>↑ Enrollment yield 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</si>
</sst>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0.4832679739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0.53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53</v>
      </c>
    </row>
    <row r="11" ht="18.0" customHeight="1">
      <c r="A11" s="19" t="s">
        <v>22</v>
      </c>
      <c r="B11" s="21" t="s">
        <v>19</v>
      </c>
      <c r="C11" s="22" t="s">
        <v>20</v>
      </c>
      <c r="D11" s="21" t="s">
        <v>24</v>
      </c>
      <c r="E11" s="23">
        <f>IF(H11="","",MAX(0,MIN(1,(H11-3200)/(6000-3200))))</f>
        <v>0.61</v>
      </c>
      <c r="F11" s="24" t="str">
        <f t="shared" si="1"/>
        <v>On Track</v>
      </c>
      <c r="G11" s="21">
        <v>5400.0</v>
      </c>
      <c r="H11" s="21">
        <v>4908.0</v>
      </c>
    </row>
    <row r="12" ht="18.0" customHeight="1">
      <c r="A12" s="25" t="s">
        <v>25</v>
      </c>
      <c r="B12" s="26" t="s">
        <v>19</v>
      </c>
      <c r="C12" s="27" t="s">
        <v>27</v>
      </c>
      <c r="D12" s="26" t="s">
        <v>28</v>
      </c>
      <c r="E12" s="29">
        <f>IF(H12="","",MAX(0,MIN(1,(85-H12)/(85-50))))</f>
        <v>0.61</v>
      </c>
      <c r="F12" s="30" t="str">
        <f t="shared" si="1"/>
        <v>On Track</v>
      </c>
      <c r="G12" s="26">
        <v>58.0</v>
      </c>
      <c r="H12" s="26">
        <v>63.65</v>
      </c>
    </row>
    <row r="13" ht="18.0" customHeight="1">
      <c r="A13" s="19" t="s">
        <v>29</v>
      </c>
      <c r="B13" s="21" t="s">
        <v>19</v>
      </c>
      <c r="C13" s="22" t="s">
        <v>30</v>
      </c>
      <c r="D13" s="21" t="s">
        <v>31</v>
      </c>
      <c r="E13" s="23">
        <f>IF(H13="","",MAX(0,MIN(1,(H13-4)/(7-4))))</f>
        <v>0.37</v>
      </c>
      <c r="F13" s="24" t="str">
        <f t="shared" si="1"/>
        <v>At Risk</v>
      </c>
      <c r="G13" s="21">
        <v>6.4</v>
      </c>
      <c r="H13" s="21">
        <v>5.11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0.6431372549</v>
      </c>
      <c r="F14" s="17" t="str">
        <f t="shared" si="1"/>
        <v>On Track</v>
      </c>
      <c r="G14" s="17">
        <v>100.0</v>
      </c>
      <c r="H14" s="18">
        <f>IFERROR(AVERAGE(E15,E16,E17)*100,"")</f>
        <v>64.31372549</v>
      </c>
    </row>
    <row r="15" ht="18.0" customHeight="1">
      <c r="A15" s="25" t="s">
        <v>38</v>
      </c>
      <c r="B15" s="26" t="s">
        <v>19</v>
      </c>
      <c r="C15" s="27" t="s">
        <v>39</v>
      </c>
      <c r="D15" s="26" t="s">
        <v>40</v>
      </c>
      <c r="E15" s="29">
        <f>IF(H15="","",MAX(0,MIN(1,(H15-22)/(40-22))))</f>
        <v>0.4</v>
      </c>
      <c r="F15" s="30" t="str">
        <f t="shared" si="1"/>
        <v>At Risk</v>
      </c>
      <c r="G15" s="26">
        <v>36.0</v>
      </c>
      <c r="H15" s="26">
        <v>29.2</v>
      </c>
    </row>
    <row r="16" ht="18.0" customHeight="1">
      <c r="A16" s="19" t="s">
        <v>43</v>
      </c>
      <c r="B16" s="21" t="s">
        <v>19</v>
      </c>
      <c r="C16" s="22" t="s">
        <v>35</v>
      </c>
      <c r="D16" s="21" t="s">
        <v>44</v>
      </c>
      <c r="E16" s="23">
        <f>IF(H16="","",MAX(0,MIN(1,H16/72)))</f>
        <v>1</v>
      </c>
      <c r="F16" s="24" t="str">
        <f t="shared" si="1"/>
        <v>Completed</v>
      </c>
      <c r="G16" s="21">
        <v>68.0</v>
      </c>
      <c r="H16" s="21">
        <v>72.0</v>
      </c>
    </row>
    <row r="17" ht="18.0" customHeight="1">
      <c r="A17" s="25" t="s">
        <v>46</v>
      </c>
      <c r="B17" s="26" t="s">
        <v>19</v>
      </c>
      <c r="C17" s="27" t="s">
        <v>47</v>
      </c>
      <c r="D17" s="26" t="s">
        <v>48</v>
      </c>
      <c r="E17" s="29">
        <f>IF(H17="","",IF(H17&lt;=0,1,MIN(1,9/H17)))</f>
        <v>0.5294117647</v>
      </c>
      <c r="F17" s="30" t="str">
        <f t="shared" si="1"/>
        <v>At Risk</v>
      </c>
      <c r="G17" s="26">
        <v>13.0</v>
      </c>
      <c r="H17" s="26">
        <v>17.0</v>
      </c>
    </row>
    <row r="18" ht="19.5" customHeight="1">
      <c r="A18" s="12" t="s">
        <v>50</v>
      </c>
      <c r="B18" s="13" t="s">
        <v>19</v>
      </c>
      <c r="C18" s="14" t="s">
        <v>51</v>
      </c>
      <c r="D18" s="15"/>
      <c r="E18" s="16">
        <f>IFERROR(AVERAGE(E19,E20,E21),"")</f>
        <v>0.2766666667</v>
      </c>
      <c r="F18" s="17" t="str">
        <f t="shared" si="1"/>
        <v>In Trouble</v>
      </c>
      <c r="G18" s="17">
        <v>100.0</v>
      </c>
      <c r="H18" s="18">
        <f>IFERROR(AVERAGE(E19,E20,E21)*100,"")</f>
        <v>27.66666667</v>
      </c>
    </row>
    <row r="19" ht="18.0" customHeight="1">
      <c r="A19" s="19" t="s">
        <v>53</v>
      </c>
      <c r="B19" s="21" t="s">
        <v>19</v>
      </c>
      <c r="C19" s="22" t="s">
        <v>51</v>
      </c>
      <c r="D19" s="21" t="s">
        <v>54</v>
      </c>
      <c r="E19" s="23">
        <f>IF(H19="","",MAX(0,MIN(1,(H19-1800)/(2600-1800))))</f>
        <v>0.61</v>
      </c>
      <c r="F19" s="24" t="str">
        <f t="shared" si="1"/>
        <v>On Track</v>
      </c>
      <c r="G19" s="21">
        <v>2400.0</v>
      </c>
      <c r="H19" s="21">
        <v>2288.0</v>
      </c>
    </row>
    <row r="20" ht="18.0" customHeight="1">
      <c r="A20" s="25" t="s">
        <v>55</v>
      </c>
      <c r="B20" s="26" t="s">
        <v>19</v>
      </c>
      <c r="C20" s="27" t="s">
        <v>27</v>
      </c>
      <c r="D20" s="26" t="s">
        <v>56</v>
      </c>
      <c r="E20" s="29">
        <f>IF(H20="","",MAX(0,MIN(1,(2400-H20)/(2400-1600))))</f>
        <v>0.22</v>
      </c>
      <c r="F20" s="30" t="str">
        <f t="shared" si="1"/>
        <v>In Trouble</v>
      </c>
      <c r="G20" s="26">
        <v>2000.0</v>
      </c>
      <c r="H20" s="26">
        <v>2224.0</v>
      </c>
    </row>
    <row r="21" ht="18.0" customHeight="1">
      <c r="A21" s="19" t="s">
        <v>57</v>
      </c>
      <c r="B21" s="21" t="s">
        <v>19</v>
      </c>
      <c r="C21" s="22" t="s">
        <v>39</v>
      </c>
      <c r="D21" s="21" t="s">
        <v>58</v>
      </c>
      <c r="E21" s="23">
        <f>IF(H21="","",MAX(0,MIN(1,(H21-32)/(45-32))))</f>
        <v>0</v>
      </c>
      <c r="F21" s="24" t="str">
        <f t="shared" si="1"/>
        <v>Not Started</v>
      </c>
      <c r="G21" s="21">
        <v>42.0</v>
      </c>
      <c r="H21" s="21">
        <v>32.0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1" t="s">
        <v>13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8" t="s">
        <v>26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0" t="s">
        <v>32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8" t="s">
        <v>36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0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8" t="s">
        <v>41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42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45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8" t="s">
        <v>49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0" t="s">
        <v>52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2026-09-24T05:43:19Z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