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x3Dc+yT1GsBbbUnPonk/wllcuQ4TGY2vFsIDdL/N7hQ="/>
    </ext>
  </extLst>
</workbook>
</file>

<file path=xl/sharedStrings.xml><?xml version="1.0" encoding="utf-8"?>
<sst xmlns="http://schemas.openxmlformats.org/spreadsheetml/2006/main" count="86" uniqueCount="61">
  <si>
    <t>Student Outcomes OKR Tracker</t>
  </si>
  <si>
    <t>Editable OKR Template  ·  profit.co  ·  Education  ·  Operations  ·  Student Success</t>
  </si>
  <si>
    <t>Company:</t>
  </si>
  <si>
    <t>Department:  Operations · Student Success</t>
  </si>
  <si>
    <t>Department:</t>
  </si>
  <si>
    <t>Quarter:  Q4 2026</t>
  </si>
  <si>
    <t>Quarter: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</si>
  <si>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</si>
  <si>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</si>
  <si>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</si>
  <si>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ℹ  Enter your objective text in the O1/O2/O3 rows. Fill in each KR row with Name, Owner, Type, Plan, and Actual — Progress and Lifecycle Status calculate automatically.</t>
  </si>
  <si>
    <t>Period</t>
  </si>
  <si>
    <t>Owner(s)</t>
  </si>
  <si>
    <t>Type</t>
  </si>
  <si>
    <t>Progress</t>
  </si>
  <si>
    <t>Lifecycle Status</t>
  </si>
  <si>
    <t>Plan</t>
  </si>
  <si>
    <t>Actual</t>
  </si>
  <si>
    <t>O1:  Improve academic progression and on-time graduation</t>
  </si>
  <si>
    <t>Q4-2026</t>
  </si>
  <si>
    <t>Rachel Moore</t>
  </si>
  <si>
    <t xml:space="preserve">O1:  </t>
  </si>
  <si>
    <t>KR1.1   Increase 4-year graduation rate from 58% to 68%</t>
  </si>
  <si>
    <t>↑ Graduation rate</t>
  </si>
  <si>
    <t>KR1.1</t>
  </si>
  <si>
    <t>KR1.2   Reduce academic probation rate from 12% to 7%</t>
  </si>
  <si>
    <t>James Carter</t>
  </si>
  <si>
    <t>↓ Probation rate</t>
  </si>
  <si>
    <t>KR1.3   Hold student credit completion ratio at or above 82%</t>
  </si>
  <si>
    <t>Emily Walsh</t>
  </si>
  <si>
    <t>≥ Credit completion</t>
  </si>
  <si>
    <t>KR1.2</t>
  </si>
  <si>
    <t>O2:  Strengthen at-risk student retention and early intervention</t>
  </si>
  <si>
    <t>Daniel Brooks</t>
  </si>
  <si>
    <t>KR1.3</t>
  </si>
  <si>
    <t xml:space="preserve">O2:  </t>
  </si>
  <si>
    <t>KR2.1   Increase semester-to-semester retention rate from 78% to 86%</t>
  </si>
  <si>
    <t>↑ Retention rate</t>
  </si>
  <si>
    <t>KR2.2   Increase at-risk student early-alert intervention rate from 45% to 75%</t>
  </si>
  <si>
    <t>Laura Jensen</t>
  </si>
  <si>
    <t>↑ Early-alert intervention</t>
  </si>
  <si>
    <t>KR2.1</t>
  </si>
  <si>
    <t>KR2.3   Keep first-semester GPA-below-2.0 incidence at or below 10%</t>
  </si>
  <si>
    <t>Michael Turner</t>
  </si>
  <si>
    <t>≤ GPA-failure incidence</t>
  </si>
  <si>
    <t>KR2.2</t>
  </si>
  <si>
    <t>O3:  Elevate student academic achievement across programs</t>
  </si>
  <si>
    <t>Amanda Foster</t>
  </si>
  <si>
    <t>KR2.3</t>
  </si>
  <si>
    <t>KR3.1   Increase average student GPA from 2.95 to 3.15 across all programs</t>
  </si>
  <si>
    <t>↑ Average GPA</t>
  </si>
  <si>
    <t xml:space="preserve">O3:  </t>
  </si>
  <si>
    <t>KR3.2   Increase share of students completing honors or advanced coursework from 22% to 32%</t>
  </si>
  <si>
    <t>Christopher Hall</t>
  </si>
  <si>
    <t>↑ Honors coursework</t>
  </si>
  <si>
    <t>KR3.1</t>
  </si>
  <si>
    <t>KR3.3   Increase STEM program graduation rate from 48% to 62%</t>
  </si>
  <si>
    <t>Sarah Bennett</t>
  </si>
  <si>
    <t>↑ STEM graduation</t>
  </si>
  <si>
    <t>KR3.2</t>
  </si>
  <si>
    <t>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</si>
</sst>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7C2D12"/>
        <bgColor rgb="FF7C2D12"/>
      </patternFill>
    </fill>
    <fill>
      <patternFill patternType="solid">
        <fgColor rgb="FFFEF9C3"/>
        <bgColor rgb="FFFEF9C3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7" fontId="7" numFmtId="0" xfId="0" applyAlignment="1" applyBorder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1"/>
    </xf>
    <xf borderId="4" fillId="8" fontId="10" numFmtId="0" xfId="0" applyAlignment="1" applyBorder="1" applyFill="1" applyFont="1">
      <alignment horizontal="center" shrinkToFit="0" vertical="center" wrapText="0"/>
    </xf>
    <xf borderId="4" fillId="8" fontId="10" numFmtId="0" xfId="0" applyAlignment="1" applyBorder="1" applyFill="1" applyFont="1">
      <alignment horizontal="left" shrinkToFit="0" vertical="center" wrapText="0"/>
    </xf>
    <xf borderId="4" fillId="8" fontId="12" numFmtId="9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center" shrinkToFit="0" vertical="center" wrapText="0"/>
    </xf>
    <xf borderId="4" fillId="8" fontId="15" numFmtId="0" xfId="0" applyAlignment="1" applyBorder="1" applyFill="1" applyFont="1">
      <alignment horizontal="left" shrinkToFit="0" vertical="center" wrapText="1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0.4875816993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0.6733333333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67.33333333</v>
      </c>
    </row>
    <row r="11" ht="18.0" customHeight="1">
      <c r="A11" s="19" t="s">
        <v>22</v>
      </c>
      <c r="B11" s="20" t="s">
        <v>19</v>
      </c>
      <c r="C11" s="21" t="s">
        <v>20</v>
      </c>
      <c r="D11" s="20" t="s">
        <v>23</v>
      </c>
      <c r="E11" s="22">
        <f>IF(H11="","",MAX(0,MIN(1,(H11-58)/(68-58))))</f>
        <v>0.62</v>
      </c>
      <c r="F11" s="23" t="str">
        <f t="shared" si="1"/>
        <v>On Track</v>
      </c>
      <c r="G11" s="20">
        <v>66.0</v>
      </c>
      <c r="H11" s="20">
        <v>64.2</v>
      </c>
    </row>
    <row r="12" ht="18.0" customHeight="1">
      <c r="A12" s="25" t="s">
        <v>25</v>
      </c>
      <c r="B12" s="26" t="s">
        <v>19</v>
      </c>
      <c r="C12" s="27" t="s">
        <v>26</v>
      </c>
      <c r="D12" s="26" t="s">
        <v>27</v>
      </c>
      <c r="E12" s="28">
        <f>IF(H12="","",MAX(0,MIN(1,(12-H12)/(12-7))))</f>
        <v>0.4</v>
      </c>
      <c r="F12" s="29" t="str">
        <f t="shared" si="1"/>
        <v>At Risk</v>
      </c>
      <c r="G12" s="26">
        <v>9.0</v>
      </c>
      <c r="H12" s="26">
        <v>10.0</v>
      </c>
    </row>
    <row r="13" ht="18.0" customHeight="1">
      <c r="A13" s="19" t="s">
        <v>28</v>
      </c>
      <c r="B13" s="20" t="s">
        <v>19</v>
      </c>
      <c r="C13" s="21" t="s">
        <v>29</v>
      </c>
      <c r="D13" s="20" t="s">
        <v>30</v>
      </c>
      <c r="E13" s="22">
        <f>IF(H13="","",MAX(0,MIN(1,H13/82)))</f>
        <v>1</v>
      </c>
      <c r="F13" s="23" t="str">
        <f t="shared" si="1"/>
        <v>Completed</v>
      </c>
      <c r="G13" s="20">
        <v>79.0</v>
      </c>
      <c r="H13" s="20">
        <v>82.0</v>
      </c>
    </row>
    <row r="14" ht="19.5" customHeight="1">
      <c r="A14" s="12" t="s">
        <v>32</v>
      </c>
      <c r="B14" s="13" t="s">
        <v>19</v>
      </c>
      <c r="C14" s="14" t="s">
        <v>33</v>
      </c>
      <c r="D14" s="15"/>
      <c r="E14" s="16">
        <f>IFERROR(AVERAGE(E15,E16,E17),"")</f>
        <v>0.382745098</v>
      </c>
      <c r="F14" s="17" t="str">
        <f t="shared" si="1"/>
        <v>At Risk</v>
      </c>
      <c r="G14" s="17">
        <v>100.0</v>
      </c>
      <c r="H14" s="18">
        <f>IFERROR(AVERAGE(E15,E16,E17)*100,"")</f>
        <v>38.2745098</v>
      </c>
    </row>
    <row r="15" ht="18.0" customHeight="1">
      <c r="A15" s="25" t="s">
        <v>36</v>
      </c>
      <c r="B15" s="26" t="s">
        <v>19</v>
      </c>
      <c r="C15" s="27" t="s">
        <v>33</v>
      </c>
      <c r="D15" s="26" t="s">
        <v>37</v>
      </c>
      <c r="E15" s="28">
        <f>IF(H15="","",MAX(0,MIN(1,(H15-78)/(86-78))))</f>
        <v>0.36</v>
      </c>
      <c r="F15" s="29" t="str">
        <f t="shared" si="1"/>
        <v>At Risk</v>
      </c>
      <c r="G15" s="26">
        <v>84.0</v>
      </c>
      <c r="H15" s="26">
        <v>80.88</v>
      </c>
    </row>
    <row r="16" ht="18.0" customHeight="1">
      <c r="A16" s="19" t="s">
        <v>38</v>
      </c>
      <c r="B16" s="20" t="s">
        <v>19</v>
      </c>
      <c r="C16" s="21" t="s">
        <v>39</v>
      </c>
      <c r="D16" s="20" t="s">
        <v>40</v>
      </c>
      <c r="E16" s="22">
        <f>IF(H16="","",MAX(0,MIN(1,(H16-45)/(75-45))))</f>
        <v>0.2</v>
      </c>
      <c r="F16" s="23" t="str">
        <f t="shared" si="1"/>
        <v>In Trouble</v>
      </c>
      <c r="G16" s="20">
        <v>66.0</v>
      </c>
      <c r="H16" s="20">
        <v>51.0</v>
      </c>
    </row>
    <row r="17" ht="18.0" customHeight="1">
      <c r="A17" s="25" t="s">
        <v>42</v>
      </c>
      <c r="B17" s="26" t="s">
        <v>19</v>
      </c>
      <c r="C17" s="27" t="s">
        <v>43</v>
      </c>
      <c r="D17" s="26" t="s">
        <v>44</v>
      </c>
      <c r="E17" s="28">
        <f>IF(H17="","",IFERROR(MAX(0,MIN(1,10/H17)),""))</f>
        <v>0.5882352941</v>
      </c>
      <c r="F17" s="29" t="str">
        <f t="shared" si="1"/>
        <v>At Risk</v>
      </c>
      <c r="G17" s="26">
        <v>13.0</v>
      </c>
      <c r="H17" s="26">
        <v>17.0</v>
      </c>
    </row>
    <row r="18" ht="19.5" customHeight="1">
      <c r="A18" s="12" t="s">
        <v>46</v>
      </c>
      <c r="B18" s="13" t="s">
        <v>19</v>
      </c>
      <c r="C18" s="14" t="s">
        <v>47</v>
      </c>
      <c r="D18" s="15"/>
      <c r="E18" s="16">
        <f>IFERROR(AVERAGE(E19,E20,E21),"")</f>
        <v>0.4066666667</v>
      </c>
      <c r="F18" s="17" t="str">
        <f t="shared" si="1"/>
        <v>At Risk</v>
      </c>
      <c r="G18" s="17">
        <v>100.0</v>
      </c>
      <c r="H18" s="18">
        <f>IFERROR(AVERAGE(E19,E20,E21)*100,"")</f>
        <v>40.66666667</v>
      </c>
    </row>
    <row r="19" ht="18.0" customHeight="1">
      <c r="A19" s="19" t="s">
        <v>49</v>
      </c>
      <c r="B19" s="20" t="s">
        <v>19</v>
      </c>
      <c r="C19" s="21" t="s">
        <v>47</v>
      </c>
      <c r="D19" s="20" t="s">
        <v>50</v>
      </c>
      <c r="E19" s="22">
        <f>IF(H19="","",MAX(0,MIN(1,(H19-2.95)/(3.15-2.95))))</f>
        <v>0.61</v>
      </c>
      <c r="F19" s="23" t="str">
        <f t="shared" si="1"/>
        <v>On Track</v>
      </c>
      <c r="G19" s="20">
        <v>3.1</v>
      </c>
      <c r="H19" s="20">
        <v>3.072</v>
      </c>
    </row>
    <row r="20" ht="18.0" customHeight="1">
      <c r="A20" s="25" t="s">
        <v>52</v>
      </c>
      <c r="B20" s="26" t="s">
        <v>19</v>
      </c>
      <c r="C20" s="27" t="s">
        <v>53</v>
      </c>
      <c r="D20" s="26" t="s">
        <v>54</v>
      </c>
      <c r="E20" s="28">
        <f>IF(H20="","",MAX(0,MIN(1,(H20-22)/(32-22))))</f>
        <v>0.61</v>
      </c>
      <c r="F20" s="29" t="str">
        <f t="shared" si="1"/>
        <v>On Track</v>
      </c>
      <c r="G20" s="26">
        <v>29.0</v>
      </c>
      <c r="H20" s="26">
        <v>28.1</v>
      </c>
    </row>
    <row r="21" ht="18.0" customHeight="1">
      <c r="A21" s="19" t="s">
        <v>56</v>
      </c>
      <c r="B21" s="20" t="s">
        <v>19</v>
      </c>
      <c r="C21" s="21" t="s">
        <v>57</v>
      </c>
      <c r="D21" s="20" t="s">
        <v>58</v>
      </c>
      <c r="E21" s="22">
        <f>IF(H21="","",MAX(0,MIN(1,(H21-48)/(62-48))))</f>
        <v>0</v>
      </c>
      <c r="F21" s="23" t="str">
        <f t="shared" si="1"/>
        <v>Not Started</v>
      </c>
      <c r="G21" s="20">
        <v>58.0</v>
      </c>
      <c r="H21" s="20">
        <v>48.0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1" t="s">
        <v>10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4" t="s">
        <v>24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30" t="s">
        <v>31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24" t="s">
        <v>34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2" t="s">
        <v>35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30" t="s">
        <v>41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24" t="s">
        <v>45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30" t="s">
        <v>48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2" t="s">
        <v>51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4" t="s">
        <v>55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30" t="s">
        <v>59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24" t="s">
        <v>60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2026-09-24T08:47:38Z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