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8Vz5g8Sb6BoSRsj6bUnr+u4sBUGG7KuxmoEZTObo0uU="/>
    </ext>
  </extLst>
</workbook>
</file>

<file path=xl/sharedStrings.xml><?xml version="1.0" encoding="utf-8"?>
<sst xmlns="http://schemas.openxmlformats.org/spreadsheetml/2006/main" count="86" uniqueCount="61">
  <si>
    <t>Budget Utilization OKR Tracker</t>
  </si>
  <si>
    <t>Editable OKR Template  ·  profit.co  ·  Government / Public Sector  ·  Operations · Public Services</t>
  </si>
  <si>
    <t>Company:</t>
  </si>
  <si>
    <t>Department:</t>
  </si>
  <si>
    <t>Department:  Operations · Public Services</t>
  </si>
  <si>
    <t>Quarter:</t>
  </si>
  <si>
    <t>Quarter:  Q4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</si>
  <si>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</si>
  <si>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</si>
  <si>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</si>
  <si>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</si>
  <si>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</si>
  <si>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</si>
  <si>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</si>
  <si>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</si>
  <si>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</si>
  <si>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</si>
  <si>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</si>
  <si>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budget absorption and reduce spending variance</t>
  </si>
  <si>
    <t xml:space="preserve">O1:  </t>
  </si>
  <si>
    <t>Q4-2026</t>
  </si>
  <si>
    <t>Katherine Ellis</t>
  </si>
  <si>
    <t>KR1.1   Increase departmental budget absorption rate from 68% to 90%</t>
  </si>
  <si>
    <t>KR1.1</t>
  </si>
  <si>
    <t>↑ Budget absorption</t>
  </si>
  <si>
    <t>KR1.2</t>
  </si>
  <si>
    <t>KR1.2   Keep quarterly budget variance between actual and plan at or below 5%</t>
  </si>
  <si>
    <t>Paul Hendricks</t>
  </si>
  <si>
    <t>≤ Budget variance</t>
  </si>
  <si>
    <t>KR1.3</t>
  </si>
  <si>
    <t xml:space="preserve">O2:  </t>
  </si>
  <si>
    <t>KR1.3   Reduce unspent allocation returned to treasury at year-end from $3.8M to $0.9M</t>
  </si>
  <si>
    <t>Grace Sullivan</t>
  </si>
  <si>
    <t>↓ Unspent returned</t>
  </si>
  <si>
    <t>KR2.1</t>
  </si>
  <si>
    <t>O2:  Strengthen budget discipline and reporting timeliness</t>
  </si>
  <si>
    <t>Nathan Wood</t>
  </si>
  <si>
    <t>KR2.1   Reduce budget reallocation requests requiring approval from 22 to 8 per quarter</t>
  </si>
  <si>
    <t>↓ Reallocation requests</t>
  </si>
  <si>
    <t>KR2.2</t>
  </si>
  <si>
    <t>KR2.2   Increase financial report submission on-time compliance from 58% to 92%</t>
  </si>
  <si>
    <t>Olivia Barnes</t>
  </si>
  <si>
    <t>↑ On-time reporting</t>
  </si>
  <si>
    <t>KR2.3</t>
  </si>
  <si>
    <t xml:space="preserve">O3:  </t>
  </si>
  <si>
    <t>KR2.3   Keep cost overrun rate across capital projects at or below 8%</t>
  </si>
  <si>
    <t>Simon Clarke</t>
  </si>
  <si>
    <t>≤ Cost overrun rate</t>
  </si>
  <si>
    <t>O3:  Accelerate procurement payment and improve forecasting</t>
  </si>
  <si>
    <t>Hannah Mitchell</t>
  </si>
  <si>
    <t>KR3.1</t>
  </si>
  <si>
    <t>KR3.1   Reduce procurement-to-payment cycle time from 28 to 12 business days</t>
  </si>
  <si>
    <t>↓ Payment cycle time</t>
  </si>
  <si>
    <t>KR3.2</t>
  </si>
  <si>
    <t>KR3.3</t>
  </si>
  <si>
    <t>KR3.2   Increase budget forecast accuracy within +/-5% variance from 42% to 80% of line items</t>
  </si>
  <si>
    <t>Richard Powell</t>
  </si>
  <si>
    <t>↑ Forecast accuracy</t>
  </si>
  <si>
    <t>KR3.3   Hold internal audit findings resolved within 30 days at or above 82%</t>
  </si>
  <si>
    <t>Diane Foster</t>
  </si>
  <si>
    <t>≥ Findings resolved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</si>
</sst>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0.4799470899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0.4155555556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41.55555556</v>
      </c>
    </row>
    <row r="11" ht="18.0" customHeight="1">
      <c r="A11" s="19" t="s">
        <v>22</v>
      </c>
      <c r="B11" s="20" t="s">
        <v>20</v>
      </c>
      <c r="C11" s="22" t="s">
        <v>21</v>
      </c>
      <c r="D11" s="20" t="s">
        <v>24</v>
      </c>
      <c r="E11" s="23">
        <f>IF(H11="","",MAX(0,MIN(1,(H11-(68))/((90)-(68)))))</f>
        <v>0.63</v>
      </c>
      <c r="F11" s="24" t="str">
        <f t="shared" si="1"/>
        <v>On Track</v>
      </c>
      <c r="G11" s="20">
        <v>84.0</v>
      </c>
      <c r="H11" s="20">
        <v>81.86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IF(H12="","",IFERROR(MAX(0,MIN(1,5/H12)),""))</f>
        <v>0.4166666667</v>
      </c>
      <c r="F12" s="30" t="str">
        <f t="shared" si="1"/>
        <v>At Risk</v>
      </c>
      <c r="G12" s="27">
        <v>8.0</v>
      </c>
      <c r="H12" s="27">
        <v>12.0</v>
      </c>
    </row>
    <row r="13" ht="18.0" customHeight="1">
      <c r="A13" s="19" t="s">
        <v>31</v>
      </c>
      <c r="B13" s="20" t="s">
        <v>20</v>
      </c>
      <c r="C13" s="22" t="s">
        <v>32</v>
      </c>
      <c r="D13" s="20" t="s">
        <v>33</v>
      </c>
      <c r="E13" s="23">
        <f>IF(H13="","",MAX(0,MIN(1,((3.8)-H13)/((3.8)-(0.9)))))</f>
        <v>0.2</v>
      </c>
      <c r="F13" s="24" t="str">
        <f t="shared" si="1"/>
        <v>In Trouble</v>
      </c>
      <c r="G13" s="20">
        <v>2.5</v>
      </c>
      <c r="H13" s="20">
        <v>3.22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0.480952381</v>
      </c>
      <c r="F14" s="17" t="str">
        <f t="shared" si="1"/>
        <v>At Risk</v>
      </c>
      <c r="G14" s="17">
        <v>100.0</v>
      </c>
      <c r="H14" s="18">
        <f>IFERROR(AVERAGE(E15,E16,E17)*100,"")</f>
        <v>48.0952381</v>
      </c>
    </row>
    <row r="15" ht="18.0" customHeight="1">
      <c r="A15" s="26" t="s">
        <v>37</v>
      </c>
      <c r="B15" s="27" t="s">
        <v>20</v>
      </c>
      <c r="C15" s="28" t="s">
        <v>36</v>
      </c>
      <c r="D15" s="27" t="s">
        <v>38</v>
      </c>
      <c r="E15" s="29">
        <f>IF(H15="","",MAX(0,MIN(1,((22)-H15)/((22)-(8)))))</f>
        <v>0.6428571429</v>
      </c>
      <c r="F15" s="30" t="str">
        <f t="shared" si="1"/>
        <v>On Track</v>
      </c>
      <c r="G15" s="27">
        <v>16.0</v>
      </c>
      <c r="H15" s="27">
        <v>13.0</v>
      </c>
    </row>
    <row r="16" ht="18.0" customHeight="1">
      <c r="A16" s="19" t="s">
        <v>40</v>
      </c>
      <c r="B16" s="20" t="s">
        <v>20</v>
      </c>
      <c r="C16" s="22" t="s">
        <v>41</v>
      </c>
      <c r="D16" s="20" t="s">
        <v>42</v>
      </c>
      <c r="E16" s="23">
        <f>IF(H16="","",MAX(0,MIN(1,(H16-(58))/((92)-(58)))))</f>
        <v>0.4</v>
      </c>
      <c r="F16" s="24" t="str">
        <f t="shared" si="1"/>
        <v>At Risk</v>
      </c>
      <c r="G16" s="20">
        <v>84.0</v>
      </c>
      <c r="H16" s="20">
        <v>71.6</v>
      </c>
    </row>
    <row r="17" ht="18.0" customHeight="1">
      <c r="A17" s="26" t="s">
        <v>45</v>
      </c>
      <c r="B17" s="27" t="s">
        <v>20</v>
      </c>
      <c r="C17" s="28" t="s">
        <v>46</v>
      </c>
      <c r="D17" s="27" t="s">
        <v>47</v>
      </c>
      <c r="E17" s="29">
        <f>IF(H17="","",IFERROR(MAX(0,MIN(1,8/H17)),""))</f>
        <v>0.4</v>
      </c>
      <c r="F17" s="30" t="str">
        <f t="shared" si="1"/>
        <v>At Risk</v>
      </c>
      <c r="G17" s="27">
        <v>14.0</v>
      </c>
      <c r="H17" s="27">
        <v>20.0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0.5433333333</v>
      </c>
      <c r="F18" s="17" t="str">
        <f t="shared" si="1"/>
        <v>At Risk</v>
      </c>
      <c r="G18" s="17">
        <v>100.0</v>
      </c>
      <c r="H18" s="18">
        <f>IFERROR(AVERAGE(E19,E20,E21)*100,"")</f>
        <v>54.33333333</v>
      </c>
    </row>
    <row r="19" ht="18.0" customHeight="1">
      <c r="A19" s="19" t="s">
        <v>51</v>
      </c>
      <c r="B19" s="20" t="s">
        <v>20</v>
      </c>
      <c r="C19" s="22" t="s">
        <v>49</v>
      </c>
      <c r="D19" s="20" t="s">
        <v>52</v>
      </c>
      <c r="E19" s="23">
        <f>IF(H19="","",MAX(0,MIN(1,((28)-H19)/((28)-(12)))))</f>
        <v>0.63</v>
      </c>
      <c r="F19" s="24" t="str">
        <f t="shared" si="1"/>
        <v>On Track</v>
      </c>
      <c r="G19" s="20">
        <v>20.0</v>
      </c>
      <c r="H19" s="20">
        <v>17.92</v>
      </c>
    </row>
    <row r="20" ht="18.0" customHeight="1">
      <c r="A20" s="26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IF(H20="","",MAX(0,MIN(1,(H20-(42))/((80)-(42)))))</f>
        <v>0</v>
      </c>
      <c r="F20" s="30" t="str">
        <f t="shared" si="1"/>
        <v>Not Started</v>
      </c>
      <c r="G20" s="27">
        <v>72.0</v>
      </c>
      <c r="H20" s="27">
        <v>42.0</v>
      </c>
    </row>
    <row r="21" ht="18.0" customHeight="1">
      <c r="A21" s="19" t="s">
        <v>58</v>
      </c>
      <c r="B21" s="20" t="s">
        <v>20</v>
      </c>
      <c r="C21" s="22" t="s">
        <v>59</v>
      </c>
      <c r="D21" s="20" t="s">
        <v>60</v>
      </c>
      <c r="E21" s="23">
        <f>IF(H21="","",MAX(0,MIN(1,H21/82)))</f>
        <v>1</v>
      </c>
      <c r="F21" s="24" t="str">
        <f t="shared" si="1"/>
        <v>Completed</v>
      </c>
      <c r="G21" s="20">
        <v>76.0</v>
      </c>
      <c r="H21" s="20">
        <v>82.0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1" t="s">
        <v>23</v>
      </c>
      <c r="B11" s="20"/>
      <c r="C11" s="22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1" t="s">
        <v>29</v>
      </c>
      <c r="B13" s="20"/>
      <c r="C13" s="22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1" t="s">
        <v>39</v>
      </c>
      <c r="B16" s="20"/>
      <c r="C16" s="22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43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1" t="s">
        <v>50</v>
      </c>
      <c r="B19" s="20"/>
      <c r="C19" s="22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53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1" t="s">
        <v>54</v>
      </c>
      <c r="B21" s="20"/>
      <c r="C21" s="22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2026-09-24T14:09:18Z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