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lled Example" sheetId="1" r:id="rId4"/>
    <sheet state="visible" name="Blank Template" sheetId="2" r:id="rId5"/>
  </sheets>
  <definedNames/>
  <calcPr/>
  <extLst>
    <ext uri="GoogleSheetsCustomDataVersion2">
      <go:sheetsCustomData xmlns:go="http://customooxmlschemas.google.com/" r:id="rId6" roundtripDataChecksum="Z2WbLDjNbRzcQz+a+Hnbu9naf1bs4hYYluNB3AmUnT8="/>
    </ext>
  </extLst>
</workbook>
</file>

<file path=xl/sharedStrings.xml><?xml version="1.0" encoding="utf-8"?>
<sst xmlns="http://schemas.openxmlformats.org/spreadsheetml/2006/main" count="86" uniqueCount="61">
  <si>
    <t>Cybersecurity OKR Tracker</t>
  </si>
  <si>
    <t>Editable OKR Template  ·  profit.co  ·  Government / Public Sector  ·  Operations · Compliance</t>
  </si>
  <si>
    <t>Department:  Operations · Compliance</t>
  </si>
  <si>
    <t>Quarter:  Q4 2026</t>
  </si>
  <si>
    <t>Overall OKR Score (auto-calculated)</t>
  </si>
  <si>
    <t>Company:</t>
  </si>
  <si>
    <t>Department:</t>
  </si>
  <si>
    <t>Quarter:</t>
  </si>
  <si>
    <t xml:space="preserve">Pre-filled worked example (Q4 2026). Plan = target, Actual = current; Progress and Lifecycle Status calculate automatically. Status: Not Started · In Trouble (&lt;30%) · At Risk (30–59%) · On Track (60–99%) · Completed (100%). Overall OKR Score is also calculated on a scale of 0 to 1 (1.00 = 100%, 0.50 = 50%, 0.10 = 10%).                                                     "                                                        </t>
  </si>
  <si>
    <t>Name</t>
  </si>
  <si>
    <t>Period</t>
  </si>
  <si>
    <t>Owner(s)</t>
  </si>
  <si>
    <t>Type</t>
  </si>
  <si>
    <t>Progress</t>
  </si>
  <si>
    <t>Lifecycle Status</t>
  </si>
  <si>
    <t>Plan</t>
  </si>
  <si>
    <t>Actual</t>
  </si>
  <si>
    <t>O1:  Remediate vulnerabilities and detect incidents faster</t>
  </si>
  <si>
    <t>Q4-2026</t>
  </si>
  <si>
    <t>Sarah Whitfield</t>
  </si>
  <si>
    <t>ℹ  Enter your objective text in the O1/O2/O3 rows. Fill in each KR row with Name, Owner, Type, Plan, and Actual — Progress and Lifecycle Status calculate automatically.</t>
  </si>
  <si>
    <t>KR1.1   Increase critical security vulnerabilities remediated within SLA from 52% to 90%</t>
  </si>
  <si>
    <t>↑ SLA remediation</t>
  </si>
  <si>
    <t xml:space="preserve">O1:  </t>
  </si>
  <si>
    <t>KR1.2   Increase share of systems with current security patches applied from 64% to 95%</t>
  </si>
  <si>
    <t>David Coleman</t>
  </si>
  <si>
    <t>↑ Systems patched</t>
  </si>
  <si>
    <t>KR1.3   Reduce average incident detection time from 36 to 8 hours</t>
  </si>
  <si>
    <t>Laura Bennett</t>
  </si>
  <si>
    <t>↓ Detection time</t>
  </si>
  <si>
    <t>O2:  Reduce exposure and strengthen access controls</t>
  </si>
  <si>
    <t>Mark Donovan</t>
  </si>
  <si>
    <t>KR2.1   Keep open high-severity security findings at or below 18</t>
  </si>
  <si>
    <t>≤ Open findings</t>
  </si>
  <si>
    <t>KR2.2   Increase staff passing phishing simulation tests from 48% to 85%</t>
  </si>
  <si>
    <t>Emily Harper</t>
  </si>
  <si>
    <t>↑ Phishing pass rate</t>
  </si>
  <si>
    <t>KR1.1</t>
  </si>
  <si>
    <t>KR2.3   Hold privileged accounts with MFA enabled at or above 98%</t>
  </si>
  <si>
    <t>Thomas Reed</t>
  </si>
  <si>
    <t>≥ Privileged MFA</t>
  </si>
  <si>
    <t>O3:  Assure controls and accelerate incident response</t>
  </si>
  <si>
    <t>Rebecca Shaw</t>
  </si>
  <si>
    <t>KR3.1   Increase security controls audited against framework from 50% to 90%</t>
  </si>
  <si>
    <t>↑ Controls audited</t>
  </si>
  <si>
    <t>KR1.2</t>
  </si>
  <si>
    <t>KR3.2   Reduce mean time to remediate critical incidents from 40 to 12 hours</t>
  </si>
  <si>
    <t>Andrew Fletcher</t>
  </si>
  <si>
    <t>↓ Incident MTTR</t>
  </si>
  <si>
    <t>KR3.3   Increase endpoints with active threat protection from 70% to 98%</t>
  </si>
  <si>
    <t>Nicole Barrett</t>
  </si>
  <si>
    <t>↑ Protected endpoints</t>
  </si>
  <si>
    <t>KR1.3</t>
  </si>
  <si>
    <t xml:space="preserve">O2:  </t>
  </si>
  <si>
    <t>KR2.1</t>
  </si>
  <si>
    <t>KR2.2</t>
  </si>
  <si>
    <t>KR2.3</t>
  </si>
  <si>
    <t xml:space="preserve">O3:  </t>
  </si>
  <si>
    <t>KR3.1</t>
  </si>
  <si>
    <t>KR3.2</t>
  </si>
  <si>
    <t>KR3.3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</si>
</sst>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16">
    <font>
      <sz val="11.0"/>
      <color theme="1"/>
      <name val="Calibri"/>
      <scheme val="minor"/>
    </font>
    <font>
      <b/>
      <sz val="16.0"/>
      <color rgb="FF4F46E5"/>
      <name val="Arial"/>
    </font>
    <font/>
    <font>
      <sz val="9.0"/>
      <color rgb="FF6366F1"/>
      <name val="Arial"/>
    </font>
    <font>
      <b/>
      <sz val="9.0"/>
      <color rgb="FF374151"/>
      <name val="Arial"/>
    </font>
    <font>
      <b/>
      <sz val="9.0"/>
      <color rgb="FF6B7280"/>
      <name val="Arial"/>
    </font>
    <font>
      <b/>
      <sz val="11.0"/>
      <color rgb="FF4F46E5"/>
      <name val="Arial"/>
    </font>
    <font>
      <sz val="8.0"/>
      <color rgb="FF6B7280"/>
      <name val="Arial"/>
    </font>
    <font>
      <b/>
      <sz val="9.0"/>
      <color rgb="FFFFFFFF"/>
      <name val="Arial"/>
    </font>
    <font>
      <b/>
      <sz val="10.0"/>
      <color rgb="FF4F46E5"/>
      <name val="Arial"/>
    </font>
    <font>
      <sz val="8.0"/>
      <color rgb="FF374151"/>
      <name val="Arial"/>
    </font>
    <font>
      <sz val="11.0"/>
      <color theme="1"/>
      <name val="Calibri"/>
    </font>
    <font>
      <b/>
      <sz val="8.0"/>
      <color rgb="FF4F46E5"/>
      <name val="Arial"/>
    </font>
    <font>
      <b/>
      <sz val="8.0"/>
      <color rgb="FF374151"/>
      <name val="Arial"/>
    </font>
    <font>
      <sz val="8.0"/>
      <color rgb="FF111827"/>
      <name val="Arial"/>
    </font>
    <font>
      <sz val="8.0"/>
      <color rgb="FF9CA3AF"/>
      <name val="Arial"/>
    </font>
  </fonts>
  <fills count="8">
    <fill>
      <patternFill patternType="none"/>
    </fill>
    <fill>
      <patternFill patternType="lightGray"/>
    </fill>
    <fill>
      <patternFill patternType="solid">
        <fgColor rgb="FFEEF2FF"/>
        <bgColor rgb="FFEEF2FF"/>
      </patternFill>
    </fill>
    <fill>
      <patternFill patternType="solid">
        <fgColor rgb="FFF8FAFC"/>
        <bgColor rgb="FFF8FAFC"/>
      </patternFill>
    </fill>
    <fill>
      <patternFill patternType="solid">
        <fgColor rgb="FFC7D2FE"/>
        <bgColor rgb="FFC7D2FE"/>
      </patternFill>
    </fill>
    <fill>
      <patternFill patternType="solid">
        <fgColor rgb="FFFEF9C3"/>
        <bgColor rgb="FFFEF9C3"/>
      </patternFill>
    </fill>
    <fill>
      <patternFill patternType="solid">
        <fgColor rgb="FF312E81"/>
        <bgColor rgb="FF312E81"/>
      </patternFill>
    </fill>
    <fill>
      <patternFill patternType="solid">
        <fgColor rgb="FFFFFFFF"/>
        <bgColor rgb="FFFFFFFF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0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left" shrinkToFit="0" vertical="center" wrapText="0"/>
    </xf>
    <xf borderId="1" fillId="3" fontId="4" numFmtId="0" xfId="0" applyAlignment="1" applyBorder="1" applyFill="1" applyFont="1">
      <alignment horizontal="left" shrinkToFit="0" vertical="center" wrapText="0"/>
    </xf>
    <xf borderId="1" fillId="2" fontId="5" numFmtId="0" xfId="0" applyAlignment="1" applyBorder="1" applyFill="1" applyFont="1">
      <alignment horizontal="right" shrinkToFit="0" vertical="center" wrapText="0"/>
    </xf>
    <xf borderId="1" fillId="4" fontId="6" numFmtId="2" xfId="0" applyAlignment="1" applyBorder="1" applyFill="1" applyFont="1" applyNumberFormat="1">
      <alignment horizontal="center" shrinkToFit="0" vertical="center" wrapText="0"/>
    </xf>
    <xf borderId="1" fillId="5" fontId="7" numFmtId="0" xfId="0" applyAlignment="1" applyBorder="1" applyFill="1" applyFont="1">
      <alignment horizontal="left" readingOrder="0" shrinkToFit="0" vertical="center" wrapText="1"/>
    </xf>
    <xf borderId="4" fillId="6" fontId="8" numFmtId="0" xfId="0" applyAlignment="1" applyBorder="1" applyFill="1" applyFont="1">
      <alignment horizontal="left" shrinkToFit="0" vertical="center" wrapText="0"/>
    </xf>
    <xf borderId="4" fillId="6" fontId="8" numFmtId="0" xfId="0" applyAlignment="1" applyBorder="1" applyFill="1" applyFont="1">
      <alignment horizontal="center" shrinkToFit="0" vertical="center" wrapText="0"/>
    </xf>
    <xf borderId="4" fillId="2" fontId="9" numFmtId="0" xfId="0" applyAlignment="1" applyBorder="1" applyFill="1" applyFont="1">
      <alignment horizontal="left" shrinkToFit="0" vertical="center" wrapText="1"/>
    </xf>
    <xf borderId="4" fillId="2" fontId="10" numFmtId="0" xfId="0" applyAlignment="1" applyBorder="1" applyFill="1" applyFont="1">
      <alignment horizontal="center" shrinkToFit="0" vertical="center" wrapText="0"/>
    </xf>
    <xf borderId="4" fillId="2" fontId="10" numFmtId="0" xfId="0" applyAlignment="1" applyBorder="1" applyFill="1" applyFont="1">
      <alignment horizontal="left" shrinkToFit="0" vertical="center" wrapText="0"/>
    </xf>
    <xf borderId="4" fillId="2" fontId="11" numFmtId="0" xfId="0" applyAlignment="1" applyBorder="1" applyFill="1" applyFont="1">
      <alignment shrinkToFit="0" vertical="bottom" wrapText="0"/>
    </xf>
    <xf borderId="4" fillId="2" fontId="12" numFmtId="9" xfId="0" applyAlignment="1" applyBorder="1" applyFill="1" applyFont="1" applyNumberFormat="1">
      <alignment horizontal="center" shrinkToFit="0" vertical="center" wrapText="0"/>
    </xf>
    <xf borderId="4" fillId="2" fontId="13" numFmtId="0" xfId="0" applyAlignment="1" applyBorder="1" applyFill="1" applyFont="1">
      <alignment horizontal="center" shrinkToFit="0" vertical="center" wrapText="0"/>
    </xf>
    <xf borderId="1" fillId="5" fontId="7" numFmtId="0" xfId="0" applyAlignment="1" applyBorder="1" applyFill="1" applyFont="1">
      <alignment horizontal="left" shrinkToFit="0" vertical="center" wrapText="1"/>
    </xf>
    <xf borderId="4" fillId="2" fontId="12" numFmtId="164" xfId="0" applyAlignment="1" applyBorder="1" applyFill="1" applyFont="1" applyNumberFormat="1">
      <alignment horizontal="center" shrinkToFit="0" vertical="center" wrapText="0"/>
    </xf>
    <xf borderId="4" fillId="7" fontId="14" numFmtId="0" xfId="0" applyAlignment="1" applyBorder="1" applyFill="1" applyFont="1">
      <alignment horizontal="left" shrinkToFit="0" vertical="center" wrapText="1"/>
    </xf>
    <xf borderId="4" fillId="7" fontId="10" numFmtId="0" xfId="0" applyAlignment="1" applyBorder="1" applyFill="1" applyFont="1">
      <alignment horizontal="center" shrinkToFit="0" vertical="center" wrapText="0"/>
    </xf>
    <xf borderId="4" fillId="7" fontId="10" numFmtId="0" xfId="0" applyAlignment="1" applyBorder="1" applyFill="1" applyFont="1">
      <alignment horizontal="left" shrinkToFit="0" vertical="center" wrapText="0"/>
    </xf>
    <xf borderId="4" fillId="7" fontId="12" numFmtId="9" xfId="0" applyAlignment="1" applyBorder="1" applyFill="1" applyFont="1" applyNumberFormat="1">
      <alignment horizontal="center" shrinkToFit="0" vertical="center" wrapText="0"/>
    </xf>
    <xf borderId="4" fillId="7" fontId="13" numFmtId="0" xfId="0" applyAlignment="1" applyBorder="1" applyFill="1" applyFont="1">
      <alignment horizontal="center" shrinkToFit="0" vertical="center" wrapText="0"/>
    </xf>
    <xf borderId="4" fillId="3" fontId="14" numFmtId="0" xfId="0" applyAlignment="1" applyBorder="1" applyFill="1" applyFont="1">
      <alignment horizontal="left" shrinkToFit="0" vertical="center" wrapText="1"/>
    </xf>
    <xf borderId="4" fillId="3" fontId="10" numFmtId="0" xfId="0" applyAlignment="1" applyBorder="1" applyFill="1" applyFont="1">
      <alignment horizontal="center" shrinkToFit="0" vertical="center" wrapText="0"/>
    </xf>
    <xf borderId="4" fillId="3" fontId="10" numFmtId="0" xfId="0" applyAlignment="1" applyBorder="1" applyFill="1" applyFont="1">
      <alignment horizontal="left" shrinkToFit="0" vertical="center" wrapText="0"/>
    </xf>
    <xf borderId="4" fillId="3" fontId="12" numFmtId="9" xfId="0" applyAlignment="1" applyBorder="1" applyFill="1" applyFont="1" applyNumberFormat="1">
      <alignment horizontal="center" shrinkToFit="0" vertical="center" wrapText="0"/>
    </xf>
    <xf borderId="4" fillId="3" fontId="13" numFmtId="0" xfId="0" applyAlignment="1" applyBorder="1" applyFill="1" applyFont="1">
      <alignment horizontal="center" shrinkToFit="0" vertical="center" wrapText="0"/>
    </xf>
    <xf borderId="4" fillId="7" fontId="15" numFmtId="0" xfId="0" applyAlignment="1" applyBorder="1" applyFill="1" applyFont="1">
      <alignment horizontal="left" shrinkToFit="0" vertical="center" wrapText="1"/>
    </xf>
    <xf borderId="4" fillId="3" fontId="15" numFmtId="0" xfId="0" applyAlignment="1" applyBorder="1" applyFill="1" applyFont="1">
      <alignment horizontal="lef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2.0"/>
    <col customWidth="1" min="2" max="2" width="11.0"/>
    <col customWidth="1" min="3" max="4" width="24.0"/>
    <col customWidth="1" min="5" max="5" width="11.0"/>
    <col customWidth="1" min="6" max="6" width="16.0"/>
    <col customWidth="1" min="7" max="8" width="11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/>
      <c r="B3" s="3"/>
      <c r="C3" s="5" t="s">
        <v>2</v>
      </c>
      <c r="D3" s="2"/>
      <c r="E3" s="3"/>
      <c r="F3" s="5" t="s">
        <v>3</v>
      </c>
      <c r="G3" s="2"/>
      <c r="H3" s="3"/>
    </row>
    <row r="4" ht="5.25" customHeight="1"/>
    <row r="5" ht="19.5" customHeight="1">
      <c r="A5" s="6" t="s">
        <v>4</v>
      </c>
      <c r="B5" s="2"/>
      <c r="C5" s="2"/>
      <c r="D5" s="3"/>
      <c r="E5" s="7">
        <f>IFERROR(AVERAGE(E11,E12,E13,E15,E16,E17,E19,E20,E21),"")</f>
        <v>0.4838888889</v>
      </c>
      <c r="F5" s="2"/>
      <c r="G5" s="2"/>
      <c r="H5" s="3"/>
    </row>
    <row r="6" ht="4.5" customHeight="1"/>
    <row r="7" ht="20.25" customHeight="1">
      <c r="A7" s="8" t="s">
        <v>8</v>
      </c>
      <c r="B7" s="2"/>
      <c r="C7" s="2"/>
      <c r="D7" s="2"/>
      <c r="E7" s="2"/>
      <c r="F7" s="2"/>
      <c r="G7" s="2"/>
      <c r="H7" s="3"/>
    </row>
    <row r="8" ht="4.5" customHeight="1"/>
    <row r="9" ht="19.5" customHeight="1">
      <c r="A9" s="9" t="s">
        <v>9</v>
      </c>
      <c r="B9" s="10" t="s">
        <v>10</v>
      </c>
      <c r="C9" s="10" t="s">
        <v>11</v>
      </c>
      <c r="D9" s="10" t="s">
        <v>12</v>
      </c>
      <c r="E9" s="10" t="s">
        <v>13</v>
      </c>
      <c r="F9" s="10" t="s">
        <v>14</v>
      </c>
      <c r="G9" s="10" t="s">
        <v>15</v>
      </c>
      <c r="H9" s="10" t="s">
        <v>16</v>
      </c>
    </row>
    <row r="10" ht="19.5" customHeight="1">
      <c r="A10" s="11" t="s">
        <v>17</v>
      </c>
      <c r="B10" s="12" t="s">
        <v>18</v>
      </c>
      <c r="C10" s="13" t="s">
        <v>19</v>
      </c>
      <c r="D10" s="14"/>
      <c r="E10" s="15">
        <f>IFERROR(AVERAGE(E11,E12,E13),"")</f>
        <v>0.4233333333</v>
      </c>
      <c r="F10" s="16" t="str">
        <f t="shared" ref="F10:F21" si="1">IF(E10="","",IF(E10&lt;=0,"Not Started",IF(E10&gt;=1,"Completed",IF(E10&gt;=0.6,"On Track",IF(E10&gt;=0.3,"At Risk","In Trouble")))))</f>
        <v>At Risk</v>
      </c>
      <c r="G10" s="16">
        <v>100.0</v>
      </c>
      <c r="H10" s="18">
        <f>IFERROR(AVERAGE(E11,E12,E13)*100,"")</f>
        <v>42.33333333</v>
      </c>
    </row>
    <row r="11" ht="18.0" customHeight="1">
      <c r="A11" s="19" t="s">
        <v>21</v>
      </c>
      <c r="B11" s="20" t="s">
        <v>18</v>
      </c>
      <c r="C11" s="21" t="s">
        <v>19</v>
      </c>
      <c r="D11" s="20" t="s">
        <v>22</v>
      </c>
      <c r="E11" s="22">
        <f>IF(H11="","",MAX(0,MIN(1,(H11-(52))/((90)-(52)))))</f>
        <v>0.63</v>
      </c>
      <c r="F11" s="23" t="str">
        <f t="shared" si="1"/>
        <v>On Track</v>
      </c>
      <c r="G11" s="20">
        <v>84.0</v>
      </c>
      <c r="H11" s="20">
        <v>75.94</v>
      </c>
    </row>
    <row r="12" ht="18.0" customHeight="1">
      <c r="A12" s="24" t="s">
        <v>24</v>
      </c>
      <c r="B12" s="25" t="s">
        <v>18</v>
      </c>
      <c r="C12" s="26" t="s">
        <v>25</v>
      </c>
      <c r="D12" s="25" t="s">
        <v>26</v>
      </c>
      <c r="E12" s="27">
        <f>IF(H12="","",MAX(0,MIN(1,(H12-(64))/((95)-(64)))))</f>
        <v>0.44</v>
      </c>
      <c r="F12" s="28" t="str">
        <f t="shared" si="1"/>
        <v>At Risk</v>
      </c>
      <c r="G12" s="25">
        <v>88.0</v>
      </c>
      <c r="H12" s="25">
        <v>77.64</v>
      </c>
    </row>
    <row r="13" ht="18.0" customHeight="1">
      <c r="A13" s="19" t="s">
        <v>27</v>
      </c>
      <c r="B13" s="20" t="s">
        <v>18</v>
      </c>
      <c r="C13" s="21" t="s">
        <v>28</v>
      </c>
      <c r="D13" s="20" t="s">
        <v>29</v>
      </c>
      <c r="E13" s="22">
        <f>IF(H13="","",MAX(0,MIN(1,((36)-H13)/((36)-(8)))))</f>
        <v>0.2</v>
      </c>
      <c r="F13" s="23" t="str">
        <f t="shared" si="1"/>
        <v>In Trouble</v>
      </c>
      <c r="G13" s="20">
        <v>18.0</v>
      </c>
      <c r="H13" s="20">
        <v>30.4</v>
      </c>
    </row>
    <row r="14" ht="19.5" customHeight="1">
      <c r="A14" s="11" t="s">
        <v>30</v>
      </c>
      <c r="B14" s="12" t="s">
        <v>18</v>
      </c>
      <c r="C14" s="13" t="s">
        <v>31</v>
      </c>
      <c r="D14" s="14"/>
      <c r="E14" s="15">
        <f>IFERROR(AVERAGE(E15,E16,E17),"")</f>
        <v>0.6166666667</v>
      </c>
      <c r="F14" s="16" t="str">
        <f t="shared" si="1"/>
        <v>On Track</v>
      </c>
      <c r="G14" s="16">
        <v>100.0</v>
      </c>
      <c r="H14" s="18">
        <f>IFERROR(AVERAGE(E15,E16,E17)*100,"")</f>
        <v>61.66666667</v>
      </c>
    </row>
    <row r="15" ht="18.0" customHeight="1">
      <c r="A15" s="24" t="s">
        <v>32</v>
      </c>
      <c r="B15" s="25" t="s">
        <v>18</v>
      </c>
      <c r="C15" s="26" t="s">
        <v>31</v>
      </c>
      <c r="D15" s="25" t="s">
        <v>33</v>
      </c>
      <c r="E15" s="27">
        <f>IF(H15="","",IFERROR(MAX(0,MIN(1,18/H15)),""))</f>
        <v>0.45</v>
      </c>
      <c r="F15" s="28" t="str">
        <f t="shared" si="1"/>
        <v>At Risk</v>
      </c>
      <c r="G15" s="25">
        <v>30.0</v>
      </c>
      <c r="H15" s="25">
        <v>40.0</v>
      </c>
    </row>
    <row r="16" ht="18.0" customHeight="1">
      <c r="A16" s="19" t="s">
        <v>34</v>
      </c>
      <c r="B16" s="20" t="s">
        <v>18</v>
      </c>
      <c r="C16" s="21" t="s">
        <v>35</v>
      </c>
      <c r="D16" s="20" t="s">
        <v>36</v>
      </c>
      <c r="E16" s="22">
        <f>IF(H16="","",MAX(0,MIN(1,(H16-(48))/((85)-(48)))))</f>
        <v>0.4</v>
      </c>
      <c r="F16" s="23" t="str">
        <f t="shared" si="1"/>
        <v>At Risk</v>
      </c>
      <c r="G16" s="20">
        <v>78.0</v>
      </c>
      <c r="H16" s="20">
        <v>62.8</v>
      </c>
    </row>
    <row r="17" ht="18.0" customHeight="1">
      <c r="A17" s="24" t="s">
        <v>38</v>
      </c>
      <c r="B17" s="25" t="s">
        <v>18</v>
      </c>
      <c r="C17" s="26" t="s">
        <v>39</v>
      </c>
      <c r="D17" s="25" t="s">
        <v>40</v>
      </c>
      <c r="E17" s="27">
        <f>IF(H17="","",MAX(0,MIN(1,H17/98)))</f>
        <v>1</v>
      </c>
      <c r="F17" s="28" t="str">
        <f t="shared" si="1"/>
        <v>Completed</v>
      </c>
      <c r="G17" s="25">
        <v>92.0</v>
      </c>
      <c r="H17" s="25">
        <v>98.0</v>
      </c>
    </row>
    <row r="18" ht="19.5" customHeight="1">
      <c r="A18" s="11" t="s">
        <v>41</v>
      </c>
      <c r="B18" s="12" t="s">
        <v>18</v>
      </c>
      <c r="C18" s="13" t="s">
        <v>42</v>
      </c>
      <c r="D18" s="14"/>
      <c r="E18" s="15">
        <f>IFERROR(AVERAGE(E19,E20,E21),"")</f>
        <v>0.4116666667</v>
      </c>
      <c r="F18" s="16" t="str">
        <f t="shared" si="1"/>
        <v>At Risk</v>
      </c>
      <c r="G18" s="16">
        <v>100.0</v>
      </c>
      <c r="H18" s="18">
        <f>IFERROR(AVERAGE(E19,E20,E21)*100,"")</f>
        <v>41.16666667</v>
      </c>
    </row>
    <row r="19" ht="18.0" customHeight="1">
      <c r="A19" s="19" t="s">
        <v>43</v>
      </c>
      <c r="B19" s="20" t="s">
        <v>18</v>
      </c>
      <c r="C19" s="21" t="s">
        <v>42</v>
      </c>
      <c r="D19" s="20" t="s">
        <v>44</v>
      </c>
      <c r="E19" s="22">
        <f>IF(H19="","",MAX(0,MIN(1,(H19-(50))/((90)-(50)))))</f>
        <v>0.63</v>
      </c>
      <c r="F19" s="23" t="str">
        <f t="shared" si="1"/>
        <v>On Track</v>
      </c>
      <c r="G19" s="20">
        <v>84.0</v>
      </c>
      <c r="H19" s="20">
        <v>75.2</v>
      </c>
    </row>
    <row r="20" ht="18.0" customHeight="1">
      <c r="A20" s="24" t="s">
        <v>46</v>
      </c>
      <c r="B20" s="25" t="s">
        <v>18</v>
      </c>
      <c r="C20" s="26" t="s">
        <v>47</v>
      </c>
      <c r="D20" s="25" t="s">
        <v>48</v>
      </c>
      <c r="E20" s="27">
        <f>IF(H20="","",MAX(0,MIN(1,((40)-H20)/((40)-(12)))))</f>
        <v>0.605</v>
      </c>
      <c r="F20" s="28" t="str">
        <f t="shared" si="1"/>
        <v>On Track</v>
      </c>
      <c r="G20" s="25">
        <v>20.0</v>
      </c>
      <c r="H20" s="25">
        <v>23.06</v>
      </c>
    </row>
    <row r="21" ht="18.0" customHeight="1">
      <c r="A21" s="19" t="s">
        <v>49</v>
      </c>
      <c r="B21" s="20" t="s">
        <v>18</v>
      </c>
      <c r="C21" s="21" t="s">
        <v>50</v>
      </c>
      <c r="D21" s="20" t="s">
        <v>51</v>
      </c>
      <c r="E21" s="22">
        <f>IF(H21="","",MAX(0,MIN(1,(H21-(70))/((98)-(70)))))</f>
        <v>0</v>
      </c>
      <c r="F21" s="23" t="str">
        <f t="shared" si="1"/>
        <v>Not Started</v>
      </c>
      <c r="G21" s="20">
        <v>92.0</v>
      </c>
      <c r="H21" s="20">
        <v>70.0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B3"/>
    <mergeCell ref="C3:E3"/>
    <mergeCell ref="F3:H3"/>
    <mergeCell ref="A5:D5"/>
    <mergeCell ref="E5:H5"/>
    <mergeCell ref="A7:H7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2.0"/>
    <col customWidth="1" min="2" max="2" width="11.0"/>
    <col customWidth="1" min="3" max="4" width="24.0"/>
    <col customWidth="1" min="5" max="5" width="11.0"/>
    <col customWidth="1" min="6" max="6" width="16.0"/>
    <col customWidth="1" min="7" max="8" width="11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 t="s">
        <v>5</v>
      </c>
      <c r="B3" s="3"/>
      <c r="C3" s="5" t="s">
        <v>6</v>
      </c>
      <c r="D3" s="2"/>
      <c r="E3" s="3"/>
      <c r="F3" s="5" t="s">
        <v>7</v>
      </c>
      <c r="G3" s="2"/>
      <c r="H3" s="3"/>
    </row>
    <row r="4" ht="5.25" customHeight="1"/>
    <row r="5" ht="19.5" customHeight="1">
      <c r="A5" s="6" t="s">
        <v>4</v>
      </c>
      <c r="B5" s="2"/>
      <c r="C5" s="2"/>
      <c r="D5" s="3"/>
      <c r="E5" s="7" t="str">
        <f>IFERROR(AVERAGE(E11,E12,E13,E15,E16,E17,E19,E20,E21),"")</f>
        <v/>
      </c>
      <c r="F5" s="2"/>
      <c r="G5" s="2"/>
      <c r="H5" s="3"/>
    </row>
    <row r="6" ht="4.5" customHeight="1"/>
    <row r="7" ht="20.25" customHeight="1">
      <c r="A7" s="17" t="s">
        <v>20</v>
      </c>
      <c r="B7" s="2"/>
      <c r="C7" s="2"/>
      <c r="D7" s="2"/>
      <c r="E7" s="2"/>
      <c r="F7" s="2"/>
      <c r="G7" s="2"/>
      <c r="H7" s="3"/>
    </row>
    <row r="8" ht="4.5" customHeight="1"/>
    <row r="9" ht="19.5" customHeight="1">
      <c r="A9" s="9" t="s">
        <v>9</v>
      </c>
      <c r="B9" s="10" t="s">
        <v>10</v>
      </c>
      <c r="C9" s="10" t="s">
        <v>11</v>
      </c>
      <c r="D9" s="10" t="s">
        <v>12</v>
      </c>
      <c r="E9" s="10" t="s">
        <v>13</v>
      </c>
      <c r="F9" s="10" t="s">
        <v>14</v>
      </c>
      <c r="G9" s="10" t="s">
        <v>15</v>
      </c>
      <c r="H9" s="10" t="s">
        <v>16</v>
      </c>
    </row>
    <row r="10" ht="19.5" customHeight="1">
      <c r="A10" s="11" t="s">
        <v>23</v>
      </c>
      <c r="B10" s="12"/>
      <c r="C10" s="13"/>
      <c r="D10" s="14"/>
      <c r="E10" s="15" t="str">
        <f>IFERROR(AVERAGE(E11,E12,E13),"")</f>
        <v/>
      </c>
      <c r="F10" s="16" t="str">
        <f t="shared" ref="F10:F21" si="1">IF(E10="","",IF(E10&lt;=0,"Not Started",IF(E10&gt;=1,"Completed",IF(E10&gt;=0.6,"On Track",IF(E10&gt;=0.3,"At Risk","In Trouble")))))</f>
        <v/>
      </c>
      <c r="G10" s="16"/>
      <c r="H10" s="18" t="str">
        <f>IFERROR(AVERAGE(E11,E12,E13)*100,"")</f>
        <v/>
      </c>
    </row>
    <row r="11" ht="18.0" customHeight="1">
      <c r="A11" s="29" t="s">
        <v>37</v>
      </c>
      <c r="B11" s="20"/>
      <c r="C11" s="21"/>
      <c r="D11" s="20"/>
      <c r="E11" s="22" t="str">
        <f t="shared" ref="E11:E13" si="2">IF(OR(G11="",H11=""),"",MAX(0,MIN(1,H11/G11)))</f>
        <v/>
      </c>
      <c r="F11" s="23" t="str">
        <f t="shared" si="1"/>
        <v/>
      </c>
      <c r="G11" s="20"/>
      <c r="H11" s="20"/>
    </row>
    <row r="12" ht="18.0" customHeight="1">
      <c r="A12" s="30" t="s">
        <v>45</v>
      </c>
      <c r="B12" s="25"/>
      <c r="C12" s="26"/>
      <c r="D12" s="25"/>
      <c r="E12" s="27" t="str">
        <f t="shared" si="2"/>
        <v/>
      </c>
      <c r="F12" s="28" t="str">
        <f t="shared" si="1"/>
        <v/>
      </c>
      <c r="G12" s="25"/>
      <c r="H12" s="25"/>
    </row>
    <row r="13" ht="18.0" customHeight="1">
      <c r="A13" s="29" t="s">
        <v>52</v>
      </c>
      <c r="B13" s="20"/>
      <c r="C13" s="21"/>
      <c r="D13" s="20"/>
      <c r="E13" s="22" t="str">
        <f t="shared" si="2"/>
        <v/>
      </c>
      <c r="F13" s="23" t="str">
        <f t="shared" si="1"/>
        <v/>
      </c>
      <c r="G13" s="20"/>
      <c r="H13" s="20"/>
    </row>
    <row r="14" ht="19.5" customHeight="1">
      <c r="A14" s="11" t="s">
        <v>53</v>
      </c>
      <c r="B14" s="12"/>
      <c r="C14" s="13"/>
      <c r="D14" s="14"/>
      <c r="E14" s="15" t="str">
        <f>IFERROR(AVERAGE(E15,E16,E17),"")</f>
        <v/>
      </c>
      <c r="F14" s="16" t="str">
        <f t="shared" si="1"/>
        <v/>
      </c>
      <c r="G14" s="16"/>
      <c r="H14" s="18" t="str">
        <f>IFERROR(AVERAGE(E15,E16,E17)*100,"")</f>
        <v/>
      </c>
    </row>
    <row r="15" ht="18.0" customHeight="1">
      <c r="A15" s="30" t="s">
        <v>54</v>
      </c>
      <c r="B15" s="25"/>
      <c r="C15" s="26"/>
      <c r="D15" s="25"/>
      <c r="E15" s="27" t="str">
        <f t="shared" ref="E15:E17" si="3">IF(OR(G15="",H15=""),"",MAX(0,MIN(1,H15/G15)))</f>
        <v/>
      </c>
      <c r="F15" s="28" t="str">
        <f t="shared" si="1"/>
        <v/>
      </c>
      <c r="G15" s="25"/>
      <c r="H15" s="25"/>
    </row>
    <row r="16" ht="18.0" customHeight="1">
      <c r="A16" s="29" t="s">
        <v>55</v>
      </c>
      <c r="B16" s="20"/>
      <c r="C16" s="21"/>
      <c r="D16" s="20"/>
      <c r="E16" s="22" t="str">
        <f t="shared" si="3"/>
        <v/>
      </c>
      <c r="F16" s="23" t="str">
        <f t="shared" si="1"/>
        <v/>
      </c>
      <c r="G16" s="20"/>
      <c r="H16" s="20"/>
    </row>
    <row r="17" ht="18.0" customHeight="1">
      <c r="A17" s="30" t="s">
        <v>56</v>
      </c>
      <c r="B17" s="25"/>
      <c r="C17" s="26"/>
      <c r="D17" s="25"/>
      <c r="E17" s="27" t="str">
        <f t="shared" si="3"/>
        <v/>
      </c>
      <c r="F17" s="28" t="str">
        <f t="shared" si="1"/>
        <v/>
      </c>
      <c r="G17" s="25"/>
      <c r="H17" s="25"/>
    </row>
    <row r="18" ht="19.5" customHeight="1">
      <c r="A18" s="11" t="s">
        <v>57</v>
      </c>
      <c r="B18" s="12"/>
      <c r="C18" s="13"/>
      <c r="D18" s="14"/>
      <c r="E18" s="15" t="str">
        <f>IFERROR(AVERAGE(E19,E20,E21),"")</f>
        <v/>
      </c>
      <c r="F18" s="16" t="str">
        <f t="shared" si="1"/>
        <v/>
      </c>
      <c r="G18" s="16"/>
      <c r="H18" s="18" t="str">
        <f>IFERROR(AVERAGE(E19,E20,E21)*100,"")</f>
        <v/>
      </c>
    </row>
    <row r="19" ht="18.0" customHeight="1">
      <c r="A19" s="29" t="s">
        <v>58</v>
      </c>
      <c r="B19" s="20"/>
      <c r="C19" s="21"/>
      <c r="D19" s="20"/>
      <c r="E19" s="22" t="str">
        <f t="shared" ref="E19:E21" si="4">IF(OR(G19="",H19=""),"",MAX(0,MIN(1,H19/G19)))</f>
        <v/>
      </c>
      <c r="F19" s="23" t="str">
        <f t="shared" si="1"/>
        <v/>
      </c>
      <c r="G19" s="20"/>
      <c r="H19" s="20"/>
    </row>
    <row r="20" ht="18.0" customHeight="1">
      <c r="A20" s="30" t="s">
        <v>59</v>
      </c>
      <c r="B20" s="25"/>
      <c r="C20" s="26"/>
      <c r="D20" s="25"/>
      <c r="E20" s="27" t="str">
        <f t="shared" si="4"/>
        <v/>
      </c>
      <c r="F20" s="28" t="str">
        <f t="shared" si="1"/>
        <v/>
      </c>
      <c r="G20" s="25"/>
      <c r="H20" s="25"/>
    </row>
    <row r="21" ht="18.0" customHeight="1">
      <c r="A21" s="29" t="s">
        <v>60</v>
      </c>
      <c r="B21" s="20"/>
      <c r="C21" s="21"/>
      <c r="D21" s="20"/>
      <c r="E21" s="22" t="str">
        <f t="shared" si="4"/>
        <v/>
      </c>
      <c r="F21" s="23" t="str">
        <f t="shared" si="1"/>
        <v/>
      </c>
      <c r="G21" s="20"/>
      <c r="H21" s="20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B3"/>
    <mergeCell ref="C3:E3"/>
    <mergeCell ref="F3:H3"/>
    <mergeCell ref="A5:D5"/>
    <mergeCell ref="E5:H5"/>
    <mergeCell ref="A7:H7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2026-09-24T12:59:59Z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