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vuPk5+Y7pXS8Do9UFldK2G7yKNC9CcnyhyLJhSAR4/A="/>
    </ext>
  </extLst>
</workbook>
</file>

<file path=xl/sharedStrings.xml><?xml version="1.0" encoding="utf-8"?>
<sst xmlns="http://schemas.openxmlformats.org/spreadsheetml/2006/main" count="86" uniqueCount="61">
  <si>
    <t>Digital Government OKR Tracker</t>
  </si>
  <si>
    <t>Editable OKR Template  ·  profit.co  ·  Government / Public Sector  ·  Operations · Public Services</t>
  </si>
  <si>
    <t>Company:</t>
  </si>
  <si>
    <t>Department:  Operations · Public Services</t>
  </si>
  <si>
    <t>Department:</t>
  </si>
  <si>
    <t>Quarter:  Q4 2026</t>
  </si>
  <si>
    <t>Quarter: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</si>
  <si>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</si>
  <si>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</si>
  <si>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</si>
  <si>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</si>
  <si>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</si>
  <si>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</si>
  <si>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</si>
  <si>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</si>
  <si>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</si>
  <si>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</si>
  <si>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</si>
  <si>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Shift citizen transactions to digital service channels</t>
  </si>
  <si>
    <t>Q4-2026</t>
  </si>
  <si>
    <t>Katherine Ellis</t>
  </si>
  <si>
    <t xml:space="preserve">O1:  </t>
  </si>
  <si>
    <t>KR1.1   Increase digital service channel transaction share from 34% to 62%</t>
  </si>
  <si>
    <t>↑ Digital transaction share</t>
  </si>
  <si>
    <t>KR1.1</t>
  </si>
  <si>
    <t>KR1.2   Increase e-services portal monthly active users from 18,000 to 38,000</t>
  </si>
  <si>
    <t>KR1.2</t>
  </si>
  <si>
    <t>Paul Hendricks</t>
  </si>
  <si>
    <t>↑ Portal active users</t>
  </si>
  <si>
    <t>KR1.3</t>
  </si>
  <si>
    <t xml:space="preserve">O2:  </t>
  </si>
  <si>
    <t>KR1.3   Keep average digital service page load time at or below 1.8 seconds</t>
  </si>
  <si>
    <t>Grace Sullivan</t>
  </si>
  <si>
    <t>≤ Page load time</t>
  </si>
  <si>
    <t>KR2.1</t>
  </si>
  <si>
    <t>O2:  Improve digital service reliability and completion</t>
  </si>
  <si>
    <t>Nathan Wood</t>
  </si>
  <si>
    <t>KR2.2</t>
  </si>
  <si>
    <t>KR2.3</t>
  </si>
  <si>
    <t xml:space="preserve">O3:  </t>
  </si>
  <si>
    <t>KR2.1   Hold digital service uptime at or above 99.2%</t>
  </si>
  <si>
    <t>≥ Service uptime</t>
  </si>
  <si>
    <t>KR3.1</t>
  </si>
  <si>
    <t>KR2.2   Increase citizen digital onboarding completion rate from 42% to 72%</t>
  </si>
  <si>
    <t>Olivia Barnes</t>
  </si>
  <si>
    <t>↑ Onboarding completion</t>
  </si>
  <si>
    <t>KR3.2</t>
  </si>
  <si>
    <t>KR3.3</t>
  </si>
  <si>
    <t>KR2.3   Reduce online payment failure rate from 12% to 3%</t>
  </si>
  <si>
    <t>Simon Clarke</t>
  </si>
  <si>
    <t>↓ Payment failure rate</t>
  </si>
  <si>
    <t>O3:  Grow mobile access and citizen digital satisfaction</t>
  </si>
  <si>
    <t>Hannah Mitchell</t>
  </si>
  <si>
    <t>KR3.1   Increase mobile service app active installs from 9,200 to 22,000</t>
  </si>
  <si>
    <t>↑ App installs</t>
  </si>
  <si>
    <t>KR3.2   Increase digital service satisfaction score from 3.1 to 4.0 on a 5-point scale</t>
  </si>
  <si>
    <t>Richard Powell</t>
  </si>
  <si>
    <t>↑ Digital satisfaction</t>
  </si>
  <si>
    <t>KR3.3   Increase online service form completion rate from 48% to 74%</t>
  </si>
  <si>
    <t>Diane Foster</t>
  </si>
  <si>
    <t>↑ Form completion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</si>
</sst>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0.4855555556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0.5066666667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50.66666667</v>
      </c>
    </row>
    <row r="11" ht="18.0" customHeight="1">
      <c r="A11" s="19" t="s">
        <v>22</v>
      </c>
      <c r="B11" s="20" t="s">
        <v>19</v>
      </c>
      <c r="C11" s="21" t="s">
        <v>20</v>
      </c>
      <c r="D11" s="20" t="s">
        <v>23</v>
      </c>
      <c r="E11" s="23">
        <f>IF(H11="","",MAX(0,MIN(1,(H11-(34))/((62)-(34)))))</f>
        <v>0.63</v>
      </c>
      <c r="F11" s="24" t="str">
        <f t="shared" si="1"/>
        <v>On Track</v>
      </c>
      <c r="G11" s="20">
        <v>56.0</v>
      </c>
      <c r="H11" s="20">
        <v>51.64</v>
      </c>
    </row>
    <row r="12" ht="18.0" customHeight="1">
      <c r="A12" s="25" t="s">
        <v>25</v>
      </c>
      <c r="B12" s="26" t="s">
        <v>19</v>
      </c>
      <c r="C12" s="28" t="s">
        <v>27</v>
      </c>
      <c r="D12" s="26" t="s">
        <v>28</v>
      </c>
      <c r="E12" s="29">
        <f>IF(H12="","",MAX(0,MIN(1,(H12-(18000))/((38000)-(18000)))))</f>
        <v>0.44</v>
      </c>
      <c r="F12" s="30" t="str">
        <f t="shared" si="1"/>
        <v>At Risk</v>
      </c>
      <c r="G12" s="26">
        <v>33000.0</v>
      </c>
      <c r="H12" s="26">
        <v>26800.0</v>
      </c>
    </row>
    <row r="13" ht="18.0" customHeight="1">
      <c r="A13" s="19" t="s">
        <v>31</v>
      </c>
      <c r="B13" s="20" t="s">
        <v>19</v>
      </c>
      <c r="C13" s="21" t="s">
        <v>32</v>
      </c>
      <c r="D13" s="20" t="s">
        <v>33</v>
      </c>
      <c r="E13" s="23">
        <f>IF(H13="","",IFERROR(MAX(0,MIN(1,1.8/H13)),""))</f>
        <v>0.45</v>
      </c>
      <c r="F13" s="24" t="str">
        <f t="shared" si="1"/>
        <v>At Risk</v>
      </c>
      <c r="G13" s="20">
        <v>3.0</v>
      </c>
      <c r="H13" s="20">
        <v>4.0</v>
      </c>
    </row>
    <row r="14" ht="19.5" customHeight="1">
      <c r="A14" s="12" t="s">
        <v>35</v>
      </c>
      <c r="B14" s="13" t="s">
        <v>19</v>
      </c>
      <c r="C14" s="14" t="s">
        <v>36</v>
      </c>
      <c r="D14" s="15"/>
      <c r="E14" s="16">
        <f>IFERROR(AVERAGE(E15,E16,E17),"")</f>
        <v>0.5333333333</v>
      </c>
      <c r="F14" s="17" t="str">
        <f t="shared" si="1"/>
        <v>At Risk</v>
      </c>
      <c r="G14" s="17">
        <v>100.0</v>
      </c>
      <c r="H14" s="18">
        <f>IFERROR(AVERAGE(E15,E16,E17)*100,"")</f>
        <v>53.33333333</v>
      </c>
    </row>
    <row r="15" ht="18.0" customHeight="1">
      <c r="A15" s="25" t="s">
        <v>40</v>
      </c>
      <c r="B15" s="26" t="s">
        <v>19</v>
      </c>
      <c r="C15" s="28" t="s">
        <v>36</v>
      </c>
      <c r="D15" s="26" t="s">
        <v>41</v>
      </c>
      <c r="E15" s="29">
        <f>IF(H15="","",MAX(0,MIN(1,H15/99.2)))</f>
        <v>1</v>
      </c>
      <c r="F15" s="30" t="str">
        <f t="shared" si="1"/>
        <v>Completed</v>
      </c>
      <c r="G15" s="26">
        <v>98.0</v>
      </c>
      <c r="H15" s="26">
        <v>99.2</v>
      </c>
    </row>
    <row r="16" ht="18.0" customHeight="1">
      <c r="A16" s="19" t="s">
        <v>43</v>
      </c>
      <c r="B16" s="20" t="s">
        <v>19</v>
      </c>
      <c r="C16" s="21" t="s">
        <v>44</v>
      </c>
      <c r="D16" s="20" t="s">
        <v>45</v>
      </c>
      <c r="E16" s="23">
        <f>IF(H16="","",MAX(0,MIN(1,(H16-(42))/((72)-(42)))))</f>
        <v>0.2</v>
      </c>
      <c r="F16" s="24" t="str">
        <f t="shared" si="1"/>
        <v>In Trouble</v>
      </c>
      <c r="G16" s="20">
        <v>66.0</v>
      </c>
      <c r="H16" s="20">
        <v>48.0</v>
      </c>
    </row>
    <row r="17" ht="18.0" customHeight="1">
      <c r="A17" s="25" t="s">
        <v>48</v>
      </c>
      <c r="B17" s="26" t="s">
        <v>19</v>
      </c>
      <c r="C17" s="28" t="s">
        <v>49</v>
      </c>
      <c r="D17" s="26" t="s">
        <v>50</v>
      </c>
      <c r="E17" s="29">
        <f>IF(H17="","",MAX(0,MIN(1,((12)-H17)/((12)-(3)))))</f>
        <v>0.4</v>
      </c>
      <c r="F17" s="30" t="str">
        <f t="shared" si="1"/>
        <v>At Risk</v>
      </c>
      <c r="G17" s="26">
        <v>6.0</v>
      </c>
      <c r="H17" s="26">
        <v>8.4</v>
      </c>
    </row>
    <row r="18" ht="19.5" customHeight="1">
      <c r="A18" s="12" t="s">
        <v>51</v>
      </c>
      <c r="B18" s="13" t="s">
        <v>19</v>
      </c>
      <c r="C18" s="14" t="s">
        <v>52</v>
      </c>
      <c r="D18" s="15"/>
      <c r="E18" s="16">
        <f>IFERROR(AVERAGE(E19,E20,E21),"")</f>
        <v>0.4166666667</v>
      </c>
      <c r="F18" s="17" t="str">
        <f t="shared" si="1"/>
        <v>At Risk</v>
      </c>
      <c r="G18" s="17">
        <v>100.0</v>
      </c>
      <c r="H18" s="18">
        <f>IFERROR(AVERAGE(E19,E20,E21)*100,"")</f>
        <v>41.66666667</v>
      </c>
    </row>
    <row r="19" ht="18.0" customHeight="1">
      <c r="A19" s="19" t="s">
        <v>53</v>
      </c>
      <c r="B19" s="20" t="s">
        <v>19</v>
      </c>
      <c r="C19" s="21" t="s">
        <v>52</v>
      </c>
      <c r="D19" s="20" t="s">
        <v>54</v>
      </c>
      <c r="E19" s="23">
        <f>IF(H19="","",MAX(0,MIN(1,(H19-(9200))/((22000)-(9200)))))</f>
        <v>0.62</v>
      </c>
      <c r="F19" s="24" t="str">
        <f t="shared" si="1"/>
        <v>On Track</v>
      </c>
      <c r="G19" s="20">
        <v>19000.0</v>
      </c>
      <c r="H19" s="20">
        <v>17136.0</v>
      </c>
    </row>
    <row r="20" ht="18.0" customHeight="1">
      <c r="A20" s="25" t="s">
        <v>55</v>
      </c>
      <c r="B20" s="26" t="s">
        <v>19</v>
      </c>
      <c r="C20" s="28" t="s">
        <v>56</v>
      </c>
      <c r="D20" s="26" t="s">
        <v>57</v>
      </c>
      <c r="E20" s="29">
        <f>IF(H20="","",MAX(0,MIN(1,(H20-(3.1))/((4)-(3.1)))))</f>
        <v>0.63</v>
      </c>
      <c r="F20" s="30" t="str">
        <f t="shared" si="1"/>
        <v>On Track</v>
      </c>
      <c r="G20" s="26">
        <v>3.85</v>
      </c>
      <c r="H20" s="26">
        <v>3.667</v>
      </c>
    </row>
    <row r="21" ht="18.0" customHeight="1">
      <c r="A21" s="19" t="s">
        <v>58</v>
      </c>
      <c r="B21" s="20" t="s">
        <v>19</v>
      </c>
      <c r="C21" s="21" t="s">
        <v>59</v>
      </c>
      <c r="D21" s="20" t="s">
        <v>60</v>
      </c>
      <c r="E21" s="23">
        <f>IF(H21="","",MAX(0,MIN(1,(H21-(48))/((74)-(48)))))</f>
        <v>0</v>
      </c>
      <c r="F21" s="24" t="str">
        <f t="shared" si="1"/>
        <v>Not Started</v>
      </c>
      <c r="G21" s="20">
        <v>68.0</v>
      </c>
      <c r="H21" s="20">
        <v>48.0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2" t="s">
        <v>24</v>
      </c>
      <c r="B11" s="20"/>
      <c r="C11" s="21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7" t="s">
        <v>26</v>
      </c>
      <c r="B12" s="26"/>
      <c r="C12" s="28"/>
      <c r="D12" s="26"/>
      <c r="E12" s="29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22" t="s">
        <v>29</v>
      </c>
      <c r="B13" s="20"/>
      <c r="C13" s="21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7" t="s">
        <v>34</v>
      </c>
      <c r="B15" s="26"/>
      <c r="C15" s="28"/>
      <c r="D15" s="26"/>
      <c r="E15" s="29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22" t="s">
        <v>37</v>
      </c>
      <c r="B16" s="20"/>
      <c r="C16" s="21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7" t="s">
        <v>38</v>
      </c>
      <c r="B17" s="26"/>
      <c r="C17" s="28"/>
      <c r="D17" s="26"/>
      <c r="E17" s="29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2" t="s">
        <v>42</v>
      </c>
      <c r="B19" s="20"/>
      <c r="C19" s="21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7" t="s">
        <v>46</v>
      </c>
      <c r="B20" s="26"/>
      <c r="C20" s="28"/>
      <c r="D20" s="26"/>
      <c r="E20" s="29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22" t="s">
        <v>47</v>
      </c>
      <c r="B21" s="20"/>
      <c r="C21" s="21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2026-09-24T15:18:37Z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