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0gPkuw3qIZ8+ZRjXVEXqhMgwI/oMiKDTYItTJWa2IYU="/>
    </ext>
  </extLst>
</workbook>
</file>

<file path=xl/sharedStrings.xml><?xml version="1.0" encoding="utf-8"?>
<sst xmlns="http://schemas.openxmlformats.org/spreadsheetml/2006/main" count="86" uniqueCount="61">
  <si>
    <t>Financial Audit OKR Tracker</t>
  </si>
  <si>
    <t>Editable OKR Template  ·  profit.co  ·  Government / Public Sector  ·  Operations · Compliance</t>
  </si>
  <si>
    <t>Company:</t>
  </si>
  <si>
    <t>Department:  Operations · Compliance</t>
  </si>
  <si>
    <t>Department:</t>
  </si>
  <si>
    <t>Quarter:  Q4 2026</t>
  </si>
  <si>
    <t>Quarter: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</si>
  <si>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</si>
  <si>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</si>
  <si>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</si>
  <si>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</si>
  <si>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ℹ  Enter your objective text in the O1/O2/O3 rows. Fill in each KR row with Name, Owner, Type, Plan, and Actual — Progress and Lifecycle Status calculate automatically.</t>
  </si>
  <si>
    <t>Owner(s)</t>
  </si>
  <si>
    <t>Type</t>
  </si>
  <si>
    <t>Progress</t>
  </si>
  <si>
    <t>Lifecycle Status</t>
  </si>
  <si>
    <t>Plan</t>
  </si>
  <si>
    <t>Actual</t>
  </si>
  <si>
    <t>O1:  Improve audit readiness and reduce year-end adjustments</t>
  </si>
  <si>
    <t>Q4-2026</t>
  </si>
  <si>
    <t>Sarah Whitfield</t>
  </si>
  <si>
    <t xml:space="preserve">O1:  </t>
  </si>
  <si>
    <t>KR1.1   Increase financial audit readiness score from 55% to 90%</t>
  </si>
  <si>
    <t>↑ Audit readiness</t>
  </si>
  <si>
    <t>KR1.1</t>
  </si>
  <si>
    <t>KR1.2   Reduce audit adjustments required at year-end from 40 to 12</t>
  </si>
  <si>
    <t>David Coleman</t>
  </si>
  <si>
    <t>↓ Year-end adjustments</t>
  </si>
  <si>
    <t>KR1.2</t>
  </si>
  <si>
    <t>KR1.3   Keep unreconciled financial accounts at period close at or below 8</t>
  </si>
  <si>
    <t>Laura Bennett</t>
  </si>
  <si>
    <t>≤ Unreconciled accounts</t>
  </si>
  <si>
    <t>KR1.3</t>
  </si>
  <si>
    <t>O2:  Strengthen controls and external audit resolution</t>
  </si>
  <si>
    <t xml:space="preserve">O2:  </t>
  </si>
  <si>
    <t>Mark Donovan</t>
  </si>
  <si>
    <t>KR2.1   Increase financial controls tested and passed from 58% to 92%</t>
  </si>
  <si>
    <t>↑ Controls passed</t>
  </si>
  <si>
    <t>KR2.1</t>
  </si>
  <si>
    <t>KR2.2   Increase external audit findings resolved within timeline from 46% to 85%</t>
  </si>
  <si>
    <t>Emily Harper</t>
  </si>
  <si>
    <t>↑ Findings resolved</t>
  </si>
  <si>
    <t>KR2.3   Hold statutory financial statements filed on time at or above 98%</t>
  </si>
  <si>
    <t>Thomas Reed</t>
  </si>
  <si>
    <t>≥ On-time filing</t>
  </si>
  <si>
    <t>O3:  Detect misstatements early and accelerate the close</t>
  </si>
  <si>
    <t>Rebecca Shaw</t>
  </si>
  <si>
    <t>KR2.2</t>
  </si>
  <si>
    <t>KR2.3</t>
  </si>
  <si>
    <t>KR3.1   Increase material misstatements identified pre-audit from 42% to 85%</t>
  </si>
  <si>
    <t>↑ Pre-audit detection</t>
  </si>
  <si>
    <t xml:space="preserve">O3:  </t>
  </si>
  <si>
    <t>KR3.2   Reduce average financial close cycle time from 15 to 7 business days</t>
  </si>
  <si>
    <t>Andrew Fletcher</t>
  </si>
  <si>
    <t>↓ Close cycle time</t>
  </si>
  <si>
    <t>KR3.1</t>
  </si>
  <si>
    <t>KR3.3   Increase audit trail completeness for transactions from 56% to 94%</t>
  </si>
  <si>
    <t>Nicole Barrett</t>
  </si>
  <si>
    <t>↑ Audit trail completeness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</si>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</sst>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0.4861375661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0.4417460317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44.17460317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3">
        <f>IF(H11="","",MAX(0,MIN(1,(H11-(55))/((90)-(55)))))</f>
        <v>0.63</v>
      </c>
      <c r="F11" s="24" t="str">
        <f t="shared" si="1"/>
        <v>On Track</v>
      </c>
      <c r="G11" s="20">
        <v>84.0</v>
      </c>
      <c r="H11" s="20">
        <v>77.05</v>
      </c>
    </row>
    <row r="12" ht="18.0" customHeight="1">
      <c r="A12" s="25" t="s">
        <v>25</v>
      </c>
      <c r="B12" s="26" t="s">
        <v>19</v>
      </c>
      <c r="C12" s="27" t="s">
        <v>26</v>
      </c>
      <c r="D12" s="26" t="s">
        <v>27</v>
      </c>
      <c r="E12" s="28">
        <f>IF(H12="","",MAX(0,MIN(1,((40)-H12)/((40)-(12)))))</f>
        <v>0.4285714286</v>
      </c>
      <c r="F12" s="30" t="str">
        <f t="shared" si="1"/>
        <v>At Risk</v>
      </c>
      <c r="G12" s="26">
        <v>34.0</v>
      </c>
      <c r="H12" s="26">
        <v>28.0</v>
      </c>
    </row>
    <row r="13" ht="18.0" customHeight="1">
      <c r="A13" s="19" t="s">
        <v>29</v>
      </c>
      <c r="B13" s="20" t="s">
        <v>19</v>
      </c>
      <c r="C13" s="21" t="s">
        <v>30</v>
      </c>
      <c r="D13" s="20" t="s">
        <v>31</v>
      </c>
      <c r="E13" s="23">
        <f>IF(H13="","",IFERROR(MAX(0,MIN(1,8/H13)),""))</f>
        <v>0.2666666667</v>
      </c>
      <c r="F13" s="24" t="str">
        <f t="shared" si="1"/>
        <v>In Trouble</v>
      </c>
      <c r="G13" s="20">
        <v>20.0</v>
      </c>
      <c r="H13" s="20">
        <v>30.0</v>
      </c>
    </row>
    <row r="14" ht="19.5" customHeight="1">
      <c r="A14" s="12" t="s">
        <v>33</v>
      </c>
      <c r="B14" s="13" t="s">
        <v>19</v>
      </c>
      <c r="C14" s="14" t="s">
        <v>35</v>
      </c>
      <c r="D14" s="15"/>
      <c r="E14" s="16">
        <f>IFERROR(AVERAGE(E15,E16,E17),"")</f>
        <v>0.6733333333</v>
      </c>
      <c r="F14" s="17" t="str">
        <f t="shared" si="1"/>
        <v>On Track</v>
      </c>
      <c r="G14" s="17">
        <v>100.0</v>
      </c>
      <c r="H14" s="18">
        <f>IFERROR(AVERAGE(E15,E16,E17)*100,"")</f>
        <v>67.33333333</v>
      </c>
    </row>
    <row r="15" ht="18.0" customHeight="1">
      <c r="A15" s="25" t="s">
        <v>36</v>
      </c>
      <c r="B15" s="26" t="s">
        <v>19</v>
      </c>
      <c r="C15" s="27" t="s">
        <v>35</v>
      </c>
      <c r="D15" s="26" t="s">
        <v>37</v>
      </c>
      <c r="E15" s="28">
        <f>IF(H15="","",MAX(0,MIN(1,(H15-(58))/((92)-(58)))))</f>
        <v>0.62</v>
      </c>
      <c r="F15" s="30" t="str">
        <f t="shared" si="1"/>
        <v>On Track</v>
      </c>
      <c r="G15" s="26">
        <v>86.0</v>
      </c>
      <c r="H15" s="26">
        <v>79.08</v>
      </c>
    </row>
    <row r="16" ht="18.0" customHeight="1">
      <c r="A16" s="19" t="s">
        <v>39</v>
      </c>
      <c r="B16" s="20" t="s">
        <v>19</v>
      </c>
      <c r="C16" s="21" t="s">
        <v>40</v>
      </c>
      <c r="D16" s="20" t="s">
        <v>41</v>
      </c>
      <c r="E16" s="23">
        <f>IF(H16="","",MAX(0,MIN(1,(H16-(46))/((85)-(46)))))</f>
        <v>0.4</v>
      </c>
      <c r="F16" s="24" t="str">
        <f t="shared" si="1"/>
        <v>At Risk</v>
      </c>
      <c r="G16" s="20">
        <v>78.0</v>
      </c>
      <c r="H16" s="20">
        <v>61.6</v>
      </c>
    </row>
    <row r="17" ht="18.0" customHeight="1">
      <c r="A17" s="25" t="s">
        <v>42</v>
      </c>
      <c r="B17" s="26" t="s">
        <v>19</v>
      </c>
      <c r="C17" s="27" t="s">
        <v>43</v>
      </c>
      <c r="D17" s="26" t="s">
        <v>44</v>
      </c>
      <c r="E17" s="28">
        <f>IF(H17="","",MAX(0,MIN(1,H17/98)))</f>
        <v>1</v>
      </c>
      <c r="F17" s="30" t="str">
        <f t="shared" si="1"/>
        <v>Completed</v>
      </c>
      <c r="G17" s="26">
        <v>92.0</v>
      </c>
      <c r="H17" s="26">
        <v>98.0</v>
      </c>
    </row>
    <row r="18" ht="19.5" customHeight="1">
      <c r="A18" s="12" t="s">
        <v>45</v>
      </c>
      <c r="B18" s="13" t="s">
        <v>19</v>
      </c>
      <c r="C18" s="14" t="s">
        <v>46</v>
      </c>
      <c r="D18" s="15"/>
      <c r="E18" s="16">
        <f>IFERROR(AVERAGE(E19,E20,E21),"")</f>
        <v>0.3433333333</v>
      </c>
      <c r="F18" s="17" t="str">
        <f t="shared" si="1"/>
        <v>At Risk</v>
      </c>
      <c r="G18" s="17">
        <v>100.0</v>
      </c>
      <c r="H18" s="18">
        <f>IFERROR(AVERAGE(E19,E20,E21)*100,"")</f>
        <v>34.33333333</v>
      </c>
    </row>
    <row r="19" ht="18.0" customHeight="1">
      <c r="A19" s="19" t="s">
        <v>49</v>
      </c>
      <c r="B19" s="20" t="s">
        <v>19</v>
      </c>
      <c r="C19" s="21" t="s">
        <v>46</v>
      </c>
      <c r="D19" s="20" t="s">
        <v>50</v>
      </c>
      <c r="E19" s="23">
        <f>IF(H19="","",MAX(0,MIN(1,(H19-(42))/((85)-(42)))))</f>
        <v>0.63</v>
      </c>
      <c r="F19" s="24" t="str">
        <f t="shared" si="1"/>
        <v>On Track</v>
      </c>
      <c r="G19" s="20">
        <v>78.0</v>
      </c>
      <c r="H19" s="20">
        <v>69.09</v>
      </c>
    </row>
    <row r="20" ht="18.0" customHeight="1">
      <c r="A20" s="25" t="s">
        <v>52</v>
      </c>
      <c r="B20" s="26" t="s">
        <v>19</v>
      </c>
      <c r="C20" s="27" t="s">
        <v>53</v>
      </c>
      <c r="D20" s="26" t="s">
        <v>54</v>
      </c>
      <c r="E20" s="28">
        <f>IF(H20="","",MAX(0,MIN(1,((15)-H20)/((15)-(7)))))</f>
        <v>0.4</v>
      </c>
      <c r="F20" s="30" t="str">
        <f t="shared" si="1"/>
        <v>At Risk</v>
      </c>
      <c r="G20" s="26">
        <v>10.0</v>
      </c>
      <c r="H20" s="26">
        <v>11.8</v>
      </c>
    </row>
    <row r="21" ht="18.0" customHeight="1">
      <c r="A21" s="19" t="s">
        <v>56</v>
      </c>
      <c r="B21" s="20" t="s">
        <v>19</v>
      </c>
      <c r="C21" s="21" t="s">
        <v>57</v>
      </c>
      <c r="D21" s="20" t="s">
        <v>58</v>
      </c>
      <c r="E21" s="23">
        <f>IF(H21="","",MAX(0,MIN(1,(H21-(56))/((94)-(56)))))</f>
        <v>0</v>
      </c>
      <c r="F21" s="24" t="str">
        <f t="shared" si="1"/>
        <v>Not Started</v>
      </c>
      <c r="G21" s="20">
        <v>88.0</v>
      </c>
      <c r="H21" s="20">
        <v>56.0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1" t="s">
        <v>11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2" t="s">
        <v>24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9" t="s">
        <v>28</v>
      </c>
      <c r="B12" s="26"/>
      <c r="C12" s="27"/>
      <c r="D12" s="26"/>
      <c r="E12" s="28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22" t="s">
        <v>32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34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9" t="s">
        <v>38</v>
      </c>
      <c r="B15" s="26"/>
      <c r="C15" s="27"/>
      <c r="D15" s="26"/>
      <c r="E15" s="28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22" t="s">
        <v>47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9" t="s">
        <v>48</v>
      </c>
      <c r="B17" s="26"/>
      <c r="C17" s="27"/>
      <c r="D17" s="26"/>
      <c r="E17" s="28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51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2" t="s">
        <v>55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9" t="s">
        <v>59</v>
      </c>
      <c r="B20" s="26"/>
      <c r="C20" s="27"/>
      <c r="D20" s="26"/>
      <c r="E20" s="28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22" t="s">
        <v>60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2026-09-24T13:28:23Z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