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qsA63v9z3b0yeM7H64FSis6AjEmPxofB5g1zhbFuSs4="/>
    </ext>
  </extLst>
</workbook>
</file>

<file path=xl/sharedStrings.xml><?xml version="1.0" encoding="utf-8"?>
<sst xmlns="http://schemas.openxmlformats.org/spreadsheetml/2006/main" count="86" uniqueCount="61">
  <si>
    <t>Policy Compliance OKR Tracker</t>
  </si>
  <si>
    <t>Editable OKR Template  ·  profit.co  ·  Government / Public Sector  ·  Operations · Compliance</t>
  </si>
  <si>
    <t>Department:  Operations · Compliance</t>
  </si>
  <si>
    <t>Quarter:  Q4 2026</t>
  </si>
  <si>
    <t>Overall OKR Score (auto-calculated)</t>
  </si>
  <si>
    <t>Company: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</si>
  <si>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</si>
  <si>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</si>
  <si>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</si>
  <si>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</si>
  <si>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</si>
  <si>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</si>
  <si>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</si>
  <si>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</si>
  <si>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</si>
  <si>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</si>
  <si>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</si>
  <si>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Raise policy adherence and keep policies current</t>
  </si>
  <si>
    <t>Q4-2026</t>
  </si>
  <si>
    <t>ℹ  Enter your objective text in the O1/O2/O3 rows. Fill in each KR row with Name, Owner, Type, Plan, and Actual — Progress and Lifecycle Status calculate automatically.</t>
  </si>
  <si>
    <t>Sarah Whitfield</t>
  </si>
  <si>
    <t xml:space="preserve">O1:  </t>
  </si>
  <si>
    <t>KR1.1   Increase organizational policy adherence rate from 62% to 88%</t>
  </si>
  <si>
    <t>KR1.1</t>
  </si>
  <si>
    <t>↑ Policy adherence</t>
  </si>
  <si>
    <t>KR1.2   Increase share of policies reviewed and updated within their review cycle from 45% to 90%</t>
  </si>
  <si>
    <t>KR1.2</t>
  </si>
  <si>
    <t>David Coleman</t>
  </si>
  <si>
    <t>↑ Timely policy review</t>
  </si>
  <si>
    <t>KR1.3</t>
  </si>
  <si>
    <t xml:space="preserve">O2:  </t>
  </si>
  <si>
    <t>KR1.3   Hold staff policy attestation completion at or above 95%</t>
  </si>
  <si>
    <t>Laura Bennett</t>
  </si>
  <si>
    <t>≥ Attestation completion</t>
  </si>
  <si>
    <t>O2:  Reduce policy exceptions and breach incidents</t>
  </si>
  <si>
    <t>Mark Donovan</t>
  </si>
  <si>
    <t>KR2.1</t>
  </si>
  <si>
    <t>KR2.2</t>
  </si>
  <si>
    <t>KR2.1   Reduce policy exception requests pending resolution from 40 to 12</t>
  </si>
  <si>
    <t>↓ Exceptions pending</t>
  </si>
  <si>
    <t>KR2.3</t>
  </si>
  <si>
    <t xml:space="preserve">O3:  </t>
  </si>
  <si>
    <t>KR2.2   Reduce policy breach incidents from 36 to 12 per quarter</t>
  </si>
  <si>
    <t>Emily Harper</t>
  </si>
  <si>
    <t>↓ Breach incidents</t>
  </si>
  <si>
    <t>KR2.3   Increase mandatory compliance training completion rate from 64% to 96%</t>
  </si>
  <si>
    <t>KR3.1</t>
  </si>
  <si>
    <t>Thomas Reed</t>
  </si>
  <si>
    <t>↑ Training completion</t>
  </si>
  <si>
    <t>KR3.2</t>
  </si>
  <si>
    <t>O3:  Strengthen regulatory mapping and audit readiness</t>
  </si>
  <si>
    <t>Rebecca Shaw</t>
  </si>
  <si>
    <t>KR3.3</t>
  </si>
  <si>
    <t>KR3.1   Increase share of policies mapped to regulatory requirements from 52% to 90%</t>
  </si>
  <si>
    <t>↑ Regulatory mapping</t>
  </si>
  <si>
    <t>KR3.2   Keep average policy exception approval time at or below 4 business days</t>
  </si>
  <si>
    <t>Andrew Fletcher</t>
  </si>
  <si>
    <t>≤ Exception approval time</t>
  </si>
  <si>
    <t>KR3.3   Increase share of departments passing internal policy audit from 55% to 88%</t>
  </si>
  <si>
    <t>Nicole Barrett</t>
  </si>
  <si>
    <t>↑ Departments passing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</si>
</sst>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>
        <f>IFERROR(AVERAGE(E11,E12,E13,E15,E16,E17,E19,E20,E21),"")</f>
        <v>0.4786948854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 t="s">
        <v>18</v>
      </c>
      <c r="C10" s="13" t="s">
        <v>20</v>
      </c>
      <c r="D10" s="15"/>
      <c r="E10" s="16">
        <f>IFERROR(AVERAGE(E11,E12,E13),"")</f>
        <v>0.61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61</v>
      </c>
    </row>
    <row r="11" ht="18.0" customHeight="1">
      <c r="A11" s="19" t="s">
        <v>22</v>
      </c>
      <c r="B11" s="21" t="s">
        <v>18</v>
      </c>
      <c r="C11" s="22" t="s">
        <v>20</v>
      </c>
      <c r="D11" s="21" t="s">
        <v>24</v>
      </c>
      <c r="E11" s="23">
        <f>IF(H11="","",MAX(0,MIN(1,(H11-(62))/((88)-(62)))))</f>
        <v>0.63</v>
      </c>
      <c r="F11" s="24" t="str">
        <f t="shared" si="1"/>
        <v>On Track</v>
      </c>
      <c r="G11" s="21">
        <v>84.0</v>
      </c>
      <c r="H11" s="21">
        <v>78.38</v>
      </c>
    </row>
    <row r="12" ht="18.0" customHeight="1">
      <c r="A12" s="25" t="s">
        <v>25</v>
      </c>
      <c r="B12" s="27" t="s">
        <v>18</v>
      </c>
      <c r="C12" s="28" t="s">
        <v>27</v>
      </c>
      <c r="D12" s="27" t="s">
        <v>28</v>
      </c>
      <c r="E12" s="29">
        <f>IF(H12="","",MAX(0,MIN(1,(H12-(45))/((90)-(45)))))</f>
        <v>0.2</v>
      </c>
      <c r="F12" s="30" t="str">
        <f t="shared" si="1"/>
        <v>In Trouble</v>
      </c>
      <c r="G12" s="27">
        <v>80.0</v>
      </c>
      <c r="H12" s="27">
        <v>54.0</v>
      </c>
    </row>
    <row r="13" ht="18.0" customHeight="1">
      <c r="A13" s="19" t="s">
        <v>31</v>
      </c>
      <c r="B13" s="21" t="s">
        <v>18</v>
      </c>
      <c r="C13" s="22" t="s">
        <v>32</v>
      </c>
      <c r="D13" s="21" t="s">
        <v>33</v>
      </c>
      <c r="E13" s="23">
        <f>IF(H13="","",MAX(0,MIN(1,H13/95)))</f>
        <v>1</v>
      </c>
      <c r="F13" s="24" t="str">
        <f t="shared" si="1"/>
        <v>Completed</v>
      </c>
      <c r="G13" s="21">
        <v>90.0</v>
      </c>
      <c r="H13" s="21">
        <v>95.0</v>
      </c>
    </row>
    <row r="14" ht="19.5" customHeight="1">
      <c r="A14" s="11" t="s">
        <v>34</v>
      </c>
      <c r="B14" s="12" t="s">
        <v>18</v>
      </c>
      <c r="C14" s="13" t="s">
        <v>35</v>
      </c>
      <c r="D14" s="15"/>
      <c r="E14" s="16">
        <f>IFERROR(AVERAGE(E15,E16,E17),"")</f>
        <v>0.4679365079</v>
      </c>
      <c r="F14" s="17" t="str">
        <f t="shared" si="1"/>
        <v>At Risk</v>
      </c>
      <c r="G14" s="17">
        <v>100.0</v>
      </c>
      <c r="H14" s="18">
        <f>IFERROR(AVERAGE(E15,E16,E17)*100,"")</f>
        <v>46.79365079</v>
      </c>
    </row>
    <row r="15" ht="18.0" customHeight="1">
      <c r="A15" s="25" t="s">
        <v>38</v>
      </c>
      <c r="B15" s="27" t="s">
        <v>18</v>
      </c>
      <c r="C15" s="28" t="s">
        <v>35</v>
      </c>
      <c r="D15" s="27" t="s">
        <v>39</v>
      </c>
      <c r="E15" s="29">
        <f>IF(H15="","",MAX(0,MIN(1,((40)-H15)/((40)-(12)))))</f>
        <v>0.6071428571</v>
      </c>
      <c r="F15" s="30" t="str">
        <f t="shared" si="1"/>
        <v>On Track</v>
      </c>
      <c r="G15" s="27">
        <v>30.0</v>
      </c>
      <c r="H15" s="27">
        <v>23.0</v>
      </c>
    </row>
    <row r="16" ht="18.0" customHeight="1">
      <c r="A16" s="19" t="s">
        <v>42</v>
      </c>
      <c r="B16" s="21" t="s">
        <v>18</v>
      </c>
      <c r="C16" s="22" t="s">
        <v>43</v>
      </c>
      <c r="D16" s="21" t="s">
        <v>44</v>
      </c>
      <c r="E16" s="23">
        <f>IF(H16="","",MAX(0,MIN(1,((36)-H16)/((36)-(12)))))</f>
        <v>0.4166666667</v>
      </c>
      <c r="F16" s="24" t="str">
        <f t="shared" si="1"/>
        <v>At Risk</v>
      </c>
      <c r="G16" s="21">
        <v>30.0</v>
      </c>
      <c r="H16" s="21">
        <v>26.0</v>
      </c>
    </row>
    <row r="17" ht="18.0" customHeight="1">
      <c r="A17" s="25" t="s">
        <v>45</v>
      </c>
      <c r="B17" s="27" t="s">
        <v>18</v>
      </c>
      <c r="C17" s="28" t="s">
        <v>47</v>
      </c>
      <c r="D17" s="27" t="s">
        <v>48</v>
      </c>
      <c r="E17" s="29">
        <f>IF(H17="","",MAX(0,MIN(1,(H17-(64))/((96)-(64)))))</f>
        <v>0.38</v>
      </c>
      <c r="F17" s="30" t="str">
        <f t="shared" si="1"/>
        <v>At Risk</v>
      </c>
      <c r="G17" s="27">
        <v>90.0</v>
      </c>
      <c r="H17" s="27">
        <v>76.16</v>
      </c>
    </row>
    <row r="18" ht="19.5" customHeight="1">
      <c r="A18" s="11" t="s">
        <v>50</v>
      </c>
      <c r="B18" s="12" t="s">
        <v>18</v>
      </c>
      <c r="C18" s="13" t="s">
        <v>51</v>
      </c>
      <c r="D18" s="15"/>
      <c r="E18" s="16">
        <f>IFERROR(AVERAGE(E19,E20,E21),"")</f>
        <v>0.3581481481</v>
      </c>
      <c r="F18" s="17" t="str">
        <f t="shared" si="1"/>
        <v>At Risk</v>
      </c>
      <c r="G18" s="17">
        <v>100.0</v>
      </c>
      <c r="H18" s="18">
        <f>IFERROR(AVERAGE(E19,E20,E21)*100,"")</f>
        <v>35.81481481</v>
      </c>
    </row>
    <row r="19" ht="18.0" customHeight="1">
      <c r="A19" s="19" t="s">
        <v>53</v>
      </c>
      <c r="B19" s="21" t="s">
        <v>18</v>
      </c>
      <c r="C19" s="22" t="s">
        <v>51</v>
      </c>
      <c r="D19" s="21" t="s">
        <v>54</v>
      </c>
      <c r="E19" s="23">
        <f>IF(H19="","",MAX(0,MIN(1,(H19-(52))/((90)-(52)))))</f>
        <v>0.63</v>
      </c>
      <c r="F19" s="24" t="str">
        <f t="shared" si="1"/>
        <v>On Track</v>
      </c>
      <c r="G19" s="21">
        <v>84.0</v>
      </c>
      <c r="H19" s="21">
        <v>75.94</v>
      </c>
    </row>
    <row r="20" ht="18.0" customHeight="1">
      <c r="A20" s="25" t="s">
        <v>55</v>
      </c>
      <c r="B20" s="27" t="s">
        <v>18</v>
      </c>
      <c r="C20" s="28" t="s">
        <v>56</v>
      </c>
      <c r="D20" s="27" t="s">
        <v>57</v>
      </c>
      <c r="E20" s="29">
        <f>IF(H20="","",IFERROR(MAX(0,MIN(1,4/H20)),""))</f>
        <v>0.4444444444</v>
      </c>
      <c r="F20" s="30" t="str">
        <f t="shared" si="1"/>
        <v>At Risk</v>
      </c>
      <c r="G20" s="27">
        <v>6.0</v>
      </c>
      <c r="H20" s="27">
        <v>9.0</v>
      </c>
    </row>
    <row r="21" ht="18.0" customHeight="1">
      <c r="A21" s="19" t="s">
        <v>58</v>
      </c>
      <c r="B21" s="21" t="s">
        <v>18</v>
      </c>
      <c r="C21" s="22" t="s">
        <v>59</v>
      </c>
      <c r="D21" s="21" t="s">
        <v>60</v>
      </c>
      <c r="E21" s="23">
        <f>IF(H21="","",MAX(0,MIN(1,(H21-(55))/((88)-(55)))))</f>
        <v>0</v>
      </c>
      <c r="F21" s="24" t="str">
        <f t="shared" si="1"/>
        <v>Not Started</v>
      </c>
      <c r="G21" s="21">
        <v>82.0</v>
      </c>
      <c r="H21" s="21">
        <v>55.0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4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4" t="s">
        <v>19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21</v>
      </c>
      <c r="B10" s="12"/>
      <c r="C10" s="13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6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1" t="s">
        <v>30</v>
      </c>
      <c r="B14" s="12"/>
      <c r="C14" s="13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6" t="s">
        <v>36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6" t="s">
        <v>40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1" t="s">
        <v>41</v>
      </c>
      <c r="B18" s="12"/>
      <c r="C18" s="13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46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6" t="s">
        <v>49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52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2026-09-24T13:47:27Z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