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XAlz5ELzpCW6G1234B6r/OHD4Bg9z9p124qXnNmKExk="/>
    </ext>
  </extLst>
</workbook>
</file>

<file path=xl/sharedStrings.xml><?xml version="1.0" encoding="utf-8"?>
<sst xmlns="http://schemas.openxmlformats.org/spreadsheetml/2006/main" count="86" uniqueCount="61">
  <si>
    <t>Procurement Compliance OKR Tracker</t>
  </si>
  <si>
    <t>Editable OKR Template  ·  profit.co  ·  Government / Public Sector  ·  Operations · Compliance</t>
  </si>
  <si>
    <t>Company:</t>
  </si>
  <si>
    <t>Department:</t>
  </si>
  <si>
    <t>Department:  Operations · Compliance</t>
  </si>
  <si>
    <t>Quarter:</t>
  </si>
  <si>
    <t>Quarter:  Q4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</si>
  <si>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</si>
  <si>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</si>
  <si>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</si>
  <si>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</si>
  <si>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</si>
  <si>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</si>
  <si>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</si>
  <si>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</si>
  <si>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</si>
  <si>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</si>
  <si>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</si>
  <si>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Raise procurement policy and documentation compliance</t>
  </si>
  <si>
    <t xml:space="preserve">O1:  </t>
  </si>
  <si>
    <t>Q4-2026</t>
  </si>
  <si>
    <t>Sarah Whitfield</t>
  </si>
  <si>
    <t>KR1.1</t>
  </si>
  <si>
    <t>KR1.1   Increase share of procurement transactions compliant with policy from 64% to 92%</t>
  </si>
  <si>
    <t>↑ Transaction compliance</t>
  </si>
  <si>
    <t>KR1.2</t>
  </si>
  <si>
    <t>KR1.2   Increase single-source procurement justification compliance from 48% to 88%</t>
  </si>
  <si>
    <t>David Coleman</t>
  </si>
  <si>
    <t>↑ Single-source justification</t>
  </si>
  <si>
    <t>KR1.3   Increase share of procurement contracts with complete documentation from 55% to 90%</t>
  </si>
  <si>
    <t>Laura Bennett</t>
  </si>
  <si>
    <t>↑ Contract documentation</t>
  </si>
  <si>
    <t>KR1.3</t>
  </si>
  <si>
    <t xml:space="preserve">O2:  </t>
  </si>
  <si>
    <t>O2:  Reduce exceptions and strengthen vendor due diligence</t>
  </si>
  <si>
    <t>Mark Donovan</t>
  </si>
  <si>
    <t>KR2.1</t>
  </si>
  <si>
    <t>KR2.1   Reduce procurement compliance exceptions from 34 to 10 per quarter</t>
  </si>
  <si>
    <t>↓ Compliance exceptions</t>
  </si>
  <si>
    <t>KR2.2</t>
  </si>
  <si>
    <t>KR2.3</t>
  </si>
  <si>
    <t>KR2.2   Increase vendor due-diligence completion rate from 52% to 90%</t>
  </si>
  <si>
    <t xml:space="preserve">O3:  </t>
  </si>
  <si>
    <t>Emily Harper</t>
  </si>
  <si>
    <t>↑ Vendor due diligence</t>
  </si>
  <si>
    <t>KR3.1</t>
  </si>
  <si>
    <t>KR2.3   Keep average procurement approval cycle time at or below 8 business days</t>
  </si>
  <si>
    <t>Thomas Reed</t>
  </si>
  <si>
    <t>≤ Approval cycle time</t>
  </si>
  <si>
    <t>KR3.2</t>
  </si>
  <si>
    <t>KR3.3</t>
  </si>
  <si>
    <t>O3:  Enforce competitive tendering and integrity controls</t>
  </si>
  <si>
    <t>Rebecca Shaw</t>
  </si>
  <si>
    <t>KR3.1   Increase share of contracts awarded within competitive tender rules from 60% to 90%</t>
  </si>
  <si>
    <t>↑ Tender-rule awards</t>
  </si>
  <si>
    <t>KR3.2   Increase procurement audit findings resolved from 44% to 82%</t>
  </si>
  <si>
    <t>Andrew Fletcher</t>
  </si>
  <si>
    <t>↑ Findings resolved</t>
  </si>
  <si>
    <t>KR3.3   Hold procurement conflict-of-interest declarations completed at or above 96%</t>
  </si>
  <si>
    <t>Nicole Barrett</t>
  </si>
  <si>
    <t>≥ COI declarations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</si>
</sst>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0.4883986928</v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0.4233333333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42.33333333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IF(H11="","",MAX(0,MIN(1,(H11-(64))/((92)-(64)))))</f>
        <v>0.63</v>
      </c>
      <c r="F11" s="24" t="str">
        <f t="shared" si="1"/>
        <v>On Track</v>
      </c>
      <c r="G11" s="21">
        <v>86.0</v>
      </c>
      <c r="H11" s="21">
        <v>81.64</v>
      </c>
    </row>
    <row r="12" ht="18.0" customHeight="1">
      <c r="A12" s="26" t="s">
        <v>26</v>
      </c>
      <c r="B12" s="27" t="s">
        <v>20</v>
      </c>
      <c r="C12" s="28" t="s">
        <v>27</v>
      </c>
      <c r="D12" s="27" t="s">
        <v>28</v>
      </c>
      <c r="E12" s="29">
        <f>IF(H12="","",MAX(0,MIN(1,(H12-(48))/((88)-(48)))))</f>
        <v>0.44</v>
      </c>
      <c r="F12" s="30" t="str">
        <f t="shared" si="1"/>
        <v>At Risk</v>
      </c>
      <c r="G12" s="27">
        <v>80.0</v>
      </c>
      <c r="H12" s="27">
        <v>65.6</v>
      </c>
    </row>
    <row r="13" ht="18.0" customHeight="1">
      <c r="A13" s="20" t="s">
        <v>29</v>
      </c>
      <c r="B13" s="21" t="s">
        <v>20</v>
      </c>
      <c r="C13" s="22" t="s">
        <v>30</v>
      </c>
      <c r="D13" s="21" t="s">
        <v>31</v>
      </c>
      <c r="E13" s="23">
        <f>IF(H13="","",MAX(0,MIN(1,(H13-(55))/((90)-(55)))))</f>
        <v>0.2</v>
      </c>
      <c r="F13" s="24" t="str">
        <f t="shared" si="1"/>
        <v>In Trouble</v>
      </c>
      <c r="G13" s="21">
        <v>82.0</v>
      </c>
      <c r="H13" s="21">
        <v>62.0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0.4985294118</v>
      </c>
      <c r="F14" s="17" t="str">
        <f t="shared" si="1"/>
        <v>At Risk</v>
      </c>
      <c r="G14" s="17">
        <v>100.0</v>
      </c>
      <c r="H14" s="18">
        <f>IFERROR(AVERAGE(E15,E16,E17)*100,"")</f>
        <v>49.85294118</v>
      </c>
    </row>
    <row r="15" ht="18.0" customHeight="1">
      <c r="A15" s="26" t="s">
        <v>37</v>
      </c>
      <c r="B15" s="27" t="s">
        <v>20</v>
      </c>
      <c r="C15" s="28" t="s">
        <v>35</v>
      </c>
      <c r="D15" s="27" t="s">
        <v>38</v>
      </c>
      <c r="E15" s="29">
        <f>IF(H15="","",MAX(0,MIN(1,((34)-H15)/((34)-(10)))))</f>
        <v>0.625</v>
      </c>
      <c r="F15" s="30" t="str">
        <f t="shared" si="1"/>
        <v>On Track</v>
      </c>
      <c r="G15" s="27">
        <v>26.0</v>
      </c>
      <c r="H15" s="27">
        <v>19.0</v>
      </c>
    </row>
    <row r="16" ht="18.0" customHeight="1">
      <c r="A16" s="20" t="s">
        <v>41</v>
      </c>
      <c r="B16" s="21" t="s">
        <v>20</v>
      </c>
      <c r="C16" s="22" t="s">
        <v>43</v>
      </c>
      <c r="D16" s="21" t="s">
        <v>44</v>
      </c>
      <c r="E16" s="23">
        <f>IF(H16="","",MAX(0,MIN(1,(H16-(52))/((90)-(52)))))</f>
        <v>0.4</v>
      </c>
      <c r="F16" s="24" t="str">
        <f t="shared" si="1"/>
        <v>At Risk</v>
      </c>
      <c r="G16" s="21">
        <v>82.0</v>
      </c>
      <c r="H16" s="21">
        <v>67.2</v>
      </c>
    </row>
    <row r="17" ht="18.0" customHeight="1">
      <c r="A17" s="26" t="s">
        <v>46</v>
      </c>
      <c r="B17" s="27" t="s">
        <v>20</v>
      </c>
      <c r="C17" s="28" t="s">
        <v>47</v>
      </c>
      <c r="D17" s="27" t="s">
        <v>48</v>
      </c>
      <c r="E17" s="29">
        <f>IF(H17="","",IFERROR(MAX(0,MIN(1,8/H17)),""))</f>
        <v>0.4705882353</v>
      </c>
      <c r="F17" s="30" t="str">
        <f t="shared" si="1"/>
        <v>At Risk</v>
      </c>
      <c r="G17" s="27">
        <v>12.0</v>
      </c>
      <c r="H17" s="27">
        <v>17.0</v>
      </c>
    </row>
    <row r="18" ht="19.5" customHeight="1">
      <c r="A18" s="12" t="s">
        <v>51</v>
      </c>
      <c r="B18" s="13" t="s">
        <v>20</v>
      </c>
      <c r="C18" s="14" t="s">
        <v>52</v>
      </c>
      <c r="D18" s="15"/>
      <c r="E18" s="16">
        <f>IFERROR(AVERAGE(E19,E20,E21),"")</f>
        <v>0.5433333333</v>
      </c>
      <c r="F18" s="17" t="str">
        <f t="shared" si="1"/>
        <v>At Risk</v>
      </c>
      <c r="G18" s="17">
        <v>100.0</v>
      </c>
      <c r="H18" s="18">
        <f>IFERROR(AVERAGE(E19,E20,E21)*100,"")</f>
        <v>54.33333333</v>
      </c>
    </row>
    <row r="19" ht="18.0" customHeight="1">
      <c r="A19" s="20" t="s">
        <v>53</v>
      </c>
      <c r="B19" s="21" t="s">
        <v>20</v>
      </c>
      <c r="C19" s="22" t="s">
        <v>52</v>
      </c>
      <c r="D19" s="21" t="s">
        <v>54</v>
      </c>
      <c r="E19" s="23">
        <f>IF(H19="","",MAX(0,MIN(1,(H19-(60))/((90)-(60)))))</f>
        <v>0.63</v>
      </c>
      <c r="F19" s="24" t="str">
        <f t="shared" si="1"/>
        <v>On Track</v>
      </c>
      <c r="G19" s="21">
        <v>84.0</v>
      </c>
      <c r="H19" s="21">
        <v>78.9</v>
      </c>
    </row>
    <row r="20" ht="18.0" customHeight="1">
      <c r="A20" s="26" t="s">
        <v>55</v>
      </c>
      <c r="B20" s="27" t="s">
        <v>20</v>
      </c>
      <c r="C20" s="28" t="s">
        <v>56</v>
      </c>
      <c r="D20" s="27" t="s">
        <v>57</v>
      </c>
      <c r="E20" s="29">
        <f>IF(H20="","",MAX(0,MIN(1,(H20-(44))/((82)-(44)))))</f>
        <v>0</v>
      </c>
      <c r="F20" s="30" t="str">
        <f t="shared" si="1"/>
        <v>Not Started</v>
      </c>
      <c r="G20" s="27">
        <v>76.0</v>
      </c>
      <c r="H20" s="27">
        <v>44.0</v>
      </c>
    </row>
    <row r="21" ht="18.0" customHeight="1">
      <c r="A21" s="20" t="s">
        <v>58</v>
      </c>
      <c r="B21" s="21" t="s">
        <v>20</v>
      </c>
      <c r="C21" s="22" t="s">
        <v>59</v>
      </c>
      <c r="D21" s="21" t="s">
        <v>60</v>
      </c>
      <c r="E21" s="23">
        <f>IF(H21="","",MAX(0,MIN(1,H21/96)))</f>
        <v>1</v>
      </c>
      <c r="F21" s="24" t="str">
        <f t="shared" si="1"/>
        <v>Completed</v>
      </c>
      <c r="G21" s="21">
        <v>90.0</v>
      </c>
      <c r="H21" s="21">
        <v>96.0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19" t="s">
        <v>32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36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19" t="s">
        <v>39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40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42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45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49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19" t="s">
        <v>50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2026-09-24T13:54:15Z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