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Q5Ly/dTIlqZCBYAYeu6hERyhkKdTT9e4kPPnvF8RD0k="/>
    </ext>
  </extLst>
</workbook>
</file>

<file path=xl/sharedStrings.xml><?xml version="1.0" encoding="utf-8"?>
<sst xmlns="http://schemas.openxmlformats.org/spreadsheetml/2006/main" count="86" uniqueCount="61">
  <si>
    <t>RTI Compliance OKR Tracker</t>
  </si>
  <si>
    <t>Editable OKR Template  ·  profit.co  ·  Government / Public Sector  ·  Operations · Compliance</t>
  </si>
  <si>
    <t>Department:  Operations · Compliance</t>
  </si>
  <si>
    <t>Quarter:  Q4 2026</t>
  </si>
  <si>
    <t>Overall OKR Score (auto-calculated)</t>
  </si>
  <si>
    <t>Company: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</si>
  <si>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</si>
  <si>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</si>
  <si>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</si>
  <si>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</si>
  <si>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</si>
  <si>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</si>
  <si>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</si>
  <si>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</si>
  <si>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</si>
  <si>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</si>
  <si>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</si>
  <si>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Meet RTI deadlines and clear the request backlog</t>
  </si>
  <si>
    <t>Q4-2026</t>
  </si>
  <si>
    <t>Sarah Whitfield</t>
  </si>
  <si>
    <t>ℹ  Enter your objective text in the O1/O2/O3 rows. Fill in each KR row with Name, Owner, Type, Plan, and Actual — Progress and Lifecycle Status calculate automatically.</t>
  </si>
  <si>
    <t xml:space="preserve">O1:  </t>
  </si>
  <si>
    <t>KR1.1   Increase RTI requests responded within statutory deadline from 62% to 94%</t>
  </si>
  <si>
    <t>↑ Statutory-deadline responses</t>
  </si>
  <si>
    <t>KR1.1</t>
  </si>
  <si>
    <t>KR1.2   Reduce RTI request backlog from 150 to 40 pending</t>
  </si>
  <si>
    <t>David Coleman</t>
  </si>
  <si>
    <t>↓ Request backlog</t>
  </si>
  <si>
    <t>KR1.2</t>
  </si>
  <si>
    <t>KR1.3</t>
  </si>
  <si>
    <t>KR1.3   Increase RTI responses provided complete on first reply from 50% to 85%</t>
  </si>
  <si>
    <t>Laura Bennett</t>
  </si>
  <si>
    <t>↑ Complete first reply</t>
  </si>
  <si>
    <t xml:space="preserve">O2:  </t>
  </si>
  <si>
    <t>O2:  Reduce appeals and expand proactive disclosure</t>
  </si>
  <si>
    <t>Mark Donovan</t>
  </si>
  <si>
    <t>KR2.1</t>
  </si>
  <si>
    <t>KR2.1   Keep RTI appeals upheld against the agency at or below 8%</t>
  </si>
  <si>
    <t>KR2.2</t>
  </si>
  <si>
    <t>≤ Appeals upheld</t>
  </si>
  <si>
    <t>KR2.3</t>
  </si>
  <si>
    <t xml:space="preserve">O3:  </t>
  </si>
  <si>
    <t>KR2.2   Increase proactive disclosure categories published from 45% to 90%</t>
  </si>
  <si>
    <t>Emily Harper</t>
  </si>
  <si>
    <t>↑ Proactive disclosure</t>
  </si>
  <si>
    <t>KR3.1</t>
  </si>
  <si>
    <t>KR2.3   Reduce average RTI response preparation time from 22 to 9 business days</t>
  </si>
  <si>
    <t>Thomas Reed</t>
  </si>
  <si>
    <t>↓ Response prep time</t>
  </si>
  <si>
    <t>KR3.2</t>
  </si>
  <si>
    <t>KR3.3</t>
  </si>
  <si>
    <t>O3:  Build RTI capability and fee-handling compliance</t>
  </si>
  <si>
    <t>Rebecca Shaw</t>
  </si>
  <si>
    <t>KR3.1   Hold RTI officers completing statutory training at or above 95%</t>
  </si>
  <si>
    <t>≥ Statutory training</t>
  </si>
  <si>
    <t>KR3.2   Increase RTI requests requiring fee waiver processed on time from 48% to 88%</t>
  </si>
  <si>
    <t>Andrew Fletcher</t>
  </si>
  <si>
    <t>↑ On-time fee waivers</t>
  </si>
  <si>
    <t>KR3.3   Increase RTI compliance self-assessment score from 60% to 90%</t>
  </si>
  <si>
    <t>Nicole Barrett</t>
  </si>
  <si>
    <t>↑ Self-assessment score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</si>
</sst>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>
        <f>IFERROR(AVERAGE(E11,E12,E13,E15,E16,E17,E19,E20,E21),"")</f>
        <v>0.4831313131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19</v>
      </c>
      <c r="D10" s="14"/>
      <c r="E10" s="16">
        <f>IFERROR(AVERAGE(E11,E12,E13),"")</f>
        <v>0.4827272727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48.27272727</v>
      </c>
    </row>
    <row r="11" ht="18.0" customHeight="1">
      <c r="A11" s="19" t="s">
        <v>22</v>
      </c>
      <c r="B11" s="20" t="s">
        <v>18</v>
      </c>
      <c r="C11" s="21" t="s">
        <v>19</v>
      </c>
      <c r="D11" s="20" t="s">
        <v>23</v>
      </c>
      <c r="E11" s="23">
        <f>IF(H11="","",MAX(0,MIN(1,(H11-(62))/((94)-(62)))))</f>
        <v>0.63</v>
      </c>
      <c r="F11" s="24" t="str">
        <f t="shared" si="1"/>
        <v>On Track</v>
      </c>
      <c r="G11" s="20">
        <v>88.0</v>
      </c>
      <c r="H11" s="20">
        <v>82.16</v>
      </c>
    </row>
    <row r="12" ht="18.0" customHeight="1">
      <c r="A12" s="25" t="s">
        <v>25</v>
      </c>
      <c r="B12" s="26" t="s">
        <v>18</v>
      </c>
      <c r="C12" s="27" t="s">
        <v>26</v>
      </c>
      <c r="D12" s="26" t="s">
        <v>27</v>
      </c>
      <c r="E12" s="29">
        <f>IF(H12="","",MAX(0,MIN(1,((150)-H12)/((150)-(40)))))</f>
        <v>0.6181818182</v>
      </c>
      <c r="F12" s="30" t="str">
        <f t="shared" si="1"/>
        <v>On Track</v>
      </c>
      <c r="G12" s="26">
        <v>100.0</v>
      </c>
      <c r="H12" s="26">
        <v>82.0</v>
      </c>
    </row>
    <row r="13" ht="18.0" customHeight="1">
      <c r="A13" s="19" t="s">
        <v>30</v>
      </c>
      <c r="B13" s="20" t="s">
        <v>18</v>
      </c>
      <c r="C13" s="21" t="s">
        <v>31</v>
      </c>
      <c r="D13" s="20" t="s">
        <v>32</v>
      </c>
      <c r="E13" s="23">
        <f>IF(H13="","",MAX(0,MIN(1,(H13-(50))/((85)-(50)))))</f>
        <v>0.2</v>
      </c>
      <c r="F13" s="24" t="str">
        <f t="shared" si="1"/>
        <v>In Trouble</v>
      </c>
      <c r="G13" s="20">
        <v>78.0</v>
      </c>
      <c r="H13" s="20">
        <v>57.0</v>
      </c>
    </row>
    <row r="14" ht="19.5" customHeight="1">
      <c r="A14" s="11" t="s">
        <v>34</v>
      </c>
      <c r="B14" s="12" t="s">
        <v>18</v>
      </c>
      <c r="C14" s="13" t="s">
        <v>35</v>
      </c>
      <c r="D14" s="14"/>
      <c r="E14" s="16">
        <f>IFERROR(AVERAGE(E15,E16,E17),"")</f>
        <v>0.4266666667</v>
      </c>
      <c r="F14" s="17" t="str">
        <f t="shared" si="1"/>
        <v>At Risk</v>
      </c>
      <c r="G14" s="17">
        <v>100.0</v>
      </c>
      <c r="H14" s="18">
        <f>IFERROR(AVERAGE(E15,E16,E17)*100,"")</f>
        <v>42.66666667</v>
      </c>
    </row>
    <row r="15" ht="18.0" customHeight="1">
      <c r="A15" s="25" t="s">
        <v>37</v>
      </c>
      <c r="B15" s="26" t="s">
        <v>18</v>
      </c>
      <c r="C15" s="27" t="s">
        <v>35</v>
      </c>
      <c r="D15" s="26" t="s">
        <v>39</v>
      </c>
      <c r="E15" s="29">
        <f>IF(H15="","",IFERROR(MAX(0,MIN(1,8/H15)),""))</f>
        <v>0.5</v>
      </c>
      <c r="F15" s="30" t="str">
        <f t="shared" si="1"/>
        <v>At Risk</v>
      </c>
      <c r="G15" s="26">
        <v>12.0</v>
      </c>
      <c r="H15" s="26">
        <v>16.0</v>
      </c>
    </row>
    <row r="16" ht="18.0" customHeight="1">
      <c r="A16" s="19" t="s">
        <v>42</v>
      </c>
      <c r="B16" s="20" t="s">
        <v>18</v>
      </c>
      <c r="C16" s="21" t="s">
        <v>43</v>
      </c>
      <c r="D16" s="20" t="s">
        <v>44</v>
      </c>
      <c r="E16" s="23">
        <f>IF(H16="","",MAX(0,MIN(1,(H16-(45))/((90)-(45)))))</f>
        <v>0.4</v>
      </c>
      <c r="F16" s="24" t="str">
        <f t="shared" si="1"/>
        <v>At Risk</v>
      </c>
      <c r="G16" s="20">
        <v>80.0</v>
      </c>
      <c r="H16" s="20">
        <v>63.0</v>
      </c>
    </row>
    <row r="17" ht="18.0" customHeight="1">
      <c r="A17" s="25" t="s">
        <v>46</v>
      </c>
      <c r="B17" s="26" t="s">
        <v>18</v>
      </c>
      <c r="C17" s="27" t="s">
        <v>47</v>
      </c>
      <c r="D17" s="26" t="s">
        <v>48</v>
      </c>
      <c r="E17" s="29">
        <f>IF(H17="","",MAX(0,MIN(1,((22)-H17)/((22)-(9)))))</f>
        <v>0.38</v>
      </c>
      <c r="F17" s="30" t="str">
        <f t="shared" si="1"/>
        <v>At Risk</v>
      </c>
      <c r="G17" s="26">
        <v>14.0</v>
      </c>
      <c r="H17" s="26">
        <v>17.06</v>
      </c>
    </row>
    <row r="18" ht="19.5" customHeight="1">
      <c r="A18" s="11" t="s">
        <v>51</v>
      </c>
      <c r="B18" s="12" t="s">
        <v>18</v>
      </c>
      <c r="C18" s="13" t="s">
        <v>52</v>
      </c>
      <c r="D18" s="14"/>
      <c r="E18" s="16">
        <f>IFERROR(AVERAGE(E19,E20,E21),"")</f>
        <v>0.54</v>
      </c>
      <c r="F18" s="17" t="str">
        <f t="shared" si="1"/>
        <v>At Risk</v>
      </c>
      <c r="G18" s="17">
        <v>100.0</v>
      </c>
      <c r="H18" s="18">
        <f>IFERROR(AVERAGE(E19,E20,E21)*100,"")</f>
        <v>54</v>
      </c>
    </row>
    <row r="19" ht="18.0" customHeight="1">
      <c r="A19" s="19" t="s">
        <v>53</v>
      </c>
      <c r="B19" s="20" t="s">
        <v>18</v>
      </c>
      <c r="C19" s="21" t="s">
        <v>52</v>
      </c>
      <c r="D19" s="20" t="s">
        <v>54</v>
      </c>
      <c r="E19" s="23">
        <f>IF(H19="","",MAX(0,MIN(1,H19/95)))</f>
        <v>1</v>
      </c>
      <c r="F19" s="24" t="str">
        <f t="shared" si="1"/>
        <v>Completed</v>
      </c>
      <c r="G19" s="20">
        <v>90.0</v>
      </c>
      <c r="H19" s="20">
        <v>95.0</v>
      </c>
    </row>
    <row r="20" ht="18.0" customHeight="1">
      <c r="A20" s="25" t="s">
        <v>55</v>
      </c>
      <c r="B20" s="26" t="s">
        <v>18</v>
      </c>
      <c r="C20" s="27" t="s">
        <v>56</v>
      </c>
      <c r="D20" s="26" t="s">
        <v>57</v>
      </c>
      <c r="E20" s="29">
        <f>IF(H20="","",MAX(0,MIN(1,(H20-(48))/((88)-(48)))))</f>
        <v>0.62</v>
      </c>
      <c r="F20" s="30" t="str">
        <f t="shared" si="1"/>
        <v>On Track</v>
      </c>
      <c r="G20" s="26">
        <v>82.0</v>
      </c>
      <c r="H20" s="26">
        <v>72.8</v>
      </c>
    </row>
    <row r="21" ht="18.0" customHeight="1">
      <c r="A21" s="19" t="s">
        <v>58</v>
      </c>
      <c r="B21" s="20" t="s">
        <v>18</v>
      </c>
      <c r="C21" s="21" t="s">
        <v>59</v>
      </c>
      <c r="D21" s="20" t="s">
        <v>60</v>
      </c>
      <c r="E21" s="23">
        <f>IF(H21="","",MAX(0,MIN(1,(H21-(60))/((90)-(60)))))</f>
        <v>0</v>
      </c>
      <c r="F21" s="24" t="str">
        <f t="shared" si="1"/>
        <v>Not Started</v>
      </c>
      <c r="G21" s="20">
        <v>84.0</v>
      </c>
      <c r="H21" s="20">
        <v>60.0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5" t="s">
        <v>20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21</v>
      </c>
      <c r="B10" s="12"/>
      <c r="C10" s="13"/>
      <c r="D10" s="14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2" t="s">
        <v>24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8" t="s">
        <v>28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2" t="s">
        <v>29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1" t="s">
        <v>33</v>
      </c>
      <c r="B14" s="12"/>
      <c r="C14" s="13"/>
      <c r="D14" s="14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8" t="s">
        <v>36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2" t="s">
        <v>38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8" t="s">
        <v>40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1" t="s">
        <v>41</v>
      </c>
      <c r="B18" s="12"/>
      <c r="C18" s="13"/>
      <c r="D18" s="14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2" t="s">
        <v>45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8" t="s">
        <v>49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2" t="s">
        <v>50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2026-09-24T14:05:15Z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