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GsuUoG9iiAVLqqFA749xx/Ok0S+ov1+2oH3vn8o/Q24="/>
    </ext>
  </extLst>
</workbook>
</file>

<file path=xl/sharedStrings.xml><?xml version="1.0" encoding="utf-8"?>
<sst xmlns="http://schemas.openxmlformats.org/spreadsheetml/2006/main" count="86" uniqueCount="61">
  <si>
    <t>Transparency Index OKR Tracker</t>
  </si>
  <si>
    <t>Editable OKR Template  ·  profit.co  ·  Government / Public Sector  ·  Operations · Public Services</t>
  </si>
  <si>
    <t>Company:</t>
  </si>
  <si>
    <t>Department:  Operations · Public Services</t>
  </si>
  <si>
    <t>Department:</t>
  </si>
  <si>
    <t>Quarter:</t>
  </si>
  <si>
    <t>Quarter:  Q4 2026</t>
  </si>
  <si>
    <t>Overall OKR Score (auto-calculated)</t>
  </si>
  <si>
    <t>ℹ  Enter your objective text in the O1/O2/O3 rows. Fill in each KR row with Name, Owner, Type, Plan, and Actual — Progress and Lifecycle Status calculate automatically.</t>
  </si>
  <si>
    <t xml:space="preserve">"Pre-filled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"                                                        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</si>
  <si>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</si>
  <si>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</si>
  <si>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</si>
  <si>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</si>
  <si>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</si>
  <si>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</si>
  <si>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</si>
  <si>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</si>
  <si>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 xml:space="preserve">O1:  </t>
  </si>
  <si>
    <t>O1:  Increase proactive disclosure and information-request timeliness</t>
  </si>
  <si>
    <t>Q4-2026</t>
  </si>
  <si>
    <t>Katherine Ellis</t>
  </si>
  <si>
    <t>KR1.1</t>
  </si>
  <si>
    <t>KR1.1   Increase proactive information disclosure rate from 42% to 80% of mandated disclosures</t>
  </si>
  <si>
    <t>↑ Proactive disclosure</t>
  </si>
  <si>
    <t>KR1.2</t>
  </si>
  <si>
    <t>KR1.2   Increase public dataset publication completeness from 38% to 78%</t>
  </si>
  <si>
    <t>Paul Hendricks</t>
  </si>
  <si>
    <t>↑ Dataset completeness</t>
  </si>
  <si>
    <t>KR1.3</t>
  </si>
  <si>
    <t xml:space="preserve">O2:  </t>
  </si>
  <si>
    <t>KR1.3   Hold information requests answered within statutory timeline at or above 92%</t>
  </si>
  <si>
    <t>Grace Sullivan</t>
  </si>
  <si>
    <t>≥ Statutory timeliness</t>
  </si>
  <si>
    <t>KR2.1</t>
  </si>
  <si>
    <t>O2:  Clear request backlogs and publish performance openly</t>
  </si>
  <si>
    <t>Nathan Wood</t>
  </si>
  <si>
    <t>KR2.2</t>
  </si>
  <si>
    <t>KR2.3</t>
  </si>
  <si>
    <t xml:space="preserve">O3:  </t>
  </si>
  <si>
    <t>KR2.1   Reduce pending information-request backlog from 180 to 45 cases</t>
  </si>
  <si>
    <t>↓ Request backlog</t>
  </si>
  <si>
    <t>KR3.1</t>
  </si>
  <si>
    <t>KR2.2   Increase quarterly performance report publication on-time rate from 48% to 88%</t>
  </si>
  <si>
    <t>Olivia Barnes</t>
  </si>
  <si>
    <t>↑ On-time reports</t>
  </si>
  <si>
    <t>KR3.2</t>
  </si>
  <si>
    <t>KR3.3</t>
  </si>
  <si>
    <t>KR2.3   Increase open data portal active dataset count from 24 to 60 datasets</t>
  </si>
  <si>
    <t>Simon Clarke</t>
  </si>
  <si>
    <t>↑ Active datasets</t>
  </si>
  <si>
    <t>O3:  Strengthen financial transparency and public oversight</t>
  </si>
  <si>
    <t>Hannah Mitchell</t>
  </si>
  <si>
    <t>KR3.1   Increase public expenditure disclosure completeness from 54% to 90%</t>
  </si>
  <si>
    <t>↑ Expenditure disclosure</t>
  </si>
  <si>
    <t>KR3.2   Increase citizen oversight committee meeting frequency from 2 to 6 per year</t>
  </si>
  <si>
    <t>Richard Powell</t>
  </si>
  <si>
    <t>↑ Oversight meetings</t>
  </si>
  <si>
    <t>KR3.3   Keep anti-corruption declaration non-compliance rate at or below 5%</t>
  </si>
  <si>
    <t>Diane Foster</t>
  </si>
  <si>
    <t>≤ Declaration non-compliance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</si>
</sst>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1.0"/>
      <color theme="1"/>
      <name val="Calibri"/>
      <scheme val="minor"/>
    </font>
    <font>
      <b/>
      <sz val="16.0"/>
      <color rgb="FF4F46E5"/>
      <name val="Arial"/>
    </font>
    <font/>
    <font>
      <sz val="9.0"/>
      <color rgb="FF6366F1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4F46E5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4F46E5"/>
      <name val="Arial"/>
    </font>
    <font>
      <sz val="8.0"/>
      <color rgb="FF374151"/>
      <name val="Arial"/>
    </font>
    <font>
      <sz val="11.0"/>
      <color theme="1"/>
      <name val="Calibri"/>
    </font>
    <font>
      <b/>
      <sz val="8.0"/>
      <color rgb="FF4F46E5"/>
      <name val="Arial"/>
    </font>
    <font>
      <b/>
      <sz val="8.0"/>
      <color rgb="FF374151"/>
      <name val="Arial"/>
    </font>
    <font>
      <sz val="8.0"/>
      <color rgb="FF9CA3AF"/>
      <name val="Arial"/>
    </font>
    <font>
      <sz val="8.0"/>
      <color rgb="FF111827"/>
      <name val="Arial"/>
    </font>
  </fonts>
  <fills count="9">
    <fill>
      <patternFill patternType="none"/>
    </fill>
    <fill>
      <patternFill patternType="lightGray"/>
    </fill>
    <fill>
      <patternFill patternType="solid">
        <fgColor rgb="FFEEF2FF"/>
        <bgColor rgb="FFEEF2FF"/>
      </patternFill>
    </fill>
    <fill>
      <patternFill patternType="solid">
        <fgColor rgb="FFF8FAFC"/>
        <bgColor rgb="FFF8FAFC"/>
      </patternFill>
    </fill>
    <fill>
      <patternFill patternType="solid">
        <fgColor rgb="FFC7D2FE"/>
        <bgColor rgb="FFC7D2FE"/>
      </patternFill>
    </fill>
    <fill>
      <patternFill patternType="solid">
        <fgColor rgb="FFFEF9C3"/>
        <bgColor rgb="FFFEF9C3"/>
      </patternFill>
    </fill>
    <fill>
      <patternFill patternType="solid">
        <fgColor rgb="FF312E81"/>
        <bgColor rgb="FF312E81"/>
      </patternFill>
    </fill>
    <fill>
      <patternFill patternType="solid">
        <fgColor rgb="FFEDE9FE"/>
        <bgColor rgb="FFEDE9FE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1" fillId="7" fontId="7" numFmtId="0" xfId="0" applyAlignment="1" applyBorder="1" applyFill="1" applyFont="1">
      <alignment readingOrder="0" shrinkToFit="0" wrapText="1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1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shrinkToFit="0" vertical="bottom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3" numFmtId="0" xfId="0" applyAlignment="1" applyBorder="1" applyFill="1" applyFont="1">
      <alignment horizontal="center" shrinkToFit="0" vertical="center" wrapText="0"/>
    </xf>
    <xf borderId="4" fillId="2" fontId="12" numFmtId="164" xfId="0" applyAlignment="1" applyBorder="1" applyFill="1" applyFont="1" applyNumberFormat="1">
      <alignment horizontal="center" shrinkToFit="0" vertical="center" wrapText="0"/>
    </xf>
    <xf borderId="4" fillId="8" fontId="14" numFmtId="0" xfId="0" applyAlignment="1" applyBorder="1" applyFill="1" applyFont="1">
      <alignment horizontal="left" shrinkToFit="0" vertical="center" wrapText="1"/>
    </xf>
    <xf borderId="4" fillId="8" fontId="10" numFmtId="0" xfId="0" applyAlignment="1" applyBorder="1" applyFill="1" applyFont="1">
      <alignment horizontal="center" shrinkToFit="0" vertical="center" wrapText="0"/>
    </xf>
    <xf borderId="4" fillId="8" fontId="15" numFmtId="0" xfId="0" applyAlignment="1" applyBorder="1" applyFill="1" applyFont="1">
      <alignment horizontal="left" shrinkToFit="0" vertical="center" wrapText="1"/>
    </xf>
    <xf borderId="4" fillId="8" fontId="10" numFmtId="0" xfId="0" applyAlignment="1" applyBorder="1" applyFill="1" applyFont="1">
      <alignment horizontal="left" shrinkToFit="0" vertical="center" wrapText="0"/>
    </xf>
    <xf borderId="4" fillId="8" fontId="12" numFmtId="9" xfId="0" applyAlignment="1" applyBorder="1" applyFill="1" applyFont="1" applyNumberFormat="1">
      <alignment horizontal="center" shrinkToFit="0" vertical="center" wrapText="0"/>
    </xf>
    <xf borderId="4" fillId="8" fontId="13" numFmtId="0" xfId="0" applyAlignment="1" applyBorder="1" applyFill="1" applyFont="1">
      <alignment horizontal="center" shrinkToFit="0" vertical="center" wrapText="0"/>
    </xf>
    <xf borderId="4" fillId="3" fontId="14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center" shrinkToFit="0" vertical="center" wrapText="0"/>
    </xf>
    <xf borderId="4" fillId="3" fontId="10" numFmtId="0" xfId="0" applyAlignment="1" applyBorder="1" applyFill="1" applyFont="1">
      <alignment horizontal="left" shrinkToFit="0" vertical="center" wrapText="0"/>
    </xf>
    <xf borderId="4" fillId="3" fontId="15" numFmtId="0" xfId="0" applyAlignment="1" applyBorder="1" applyFill="1" applyFont="1">
      <alignment horizontal="left" shrinkToFit="0" vertical="center" wrapText="1"/>
    </xf>
    <xf borderId="4" fillId="3" fontId="12" numFmtId="9" xfId="0" applyAlignment="1" applyBorder="1" applyFill="1" applyFont="1" applyNumberFormat="1">
      <alignment horizontal="center" shrinkToFit="0" vertical="center" wrapText="0"/>
    </xf>
    <xf borderId="4" fillId="3" fontId="13" numFmtId="0" xfId="0" applyAlignment="1" applyBorder="1" applyFill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2.0"/>
    <col customWidth="1" min="2" max="2" width="11.0"/>
    <col customWidth="1" min="3" max="4" width="24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3"/>
      <c r="C3" s="5" t="s">
        <v>3</v>
      </c>
      <c r="D3" s="2"/>
      <c r="E3" s="3"/>
      <c r="F3" s="5" t="s">
        <v>6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>
        <f>IFERROR(AVERAGE(E11,E12,E13,E15,E16,E17,E19,E20,E21),"")</f>
        <v>0.4845679012</v>
      </c>
      <c r="F5" s="2"/>
      <c r="G5" s="2"/>
      <c r="H5" s="3"/>
    </row>
    <row r="6" ht="4.5" customHeight="1"/>
    <row r="7" ht="20.25" customHeight="1">
      <c r="A7" s="10" t="s">
        <v>9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9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19</v>
      </c>
      <c r="B10" s="13" t="s">
        <v>20</v>
      </c>
      <c r="C10" s="14" t="s">
        <v>21</v>
      </c>
      <c r="D10" s="15"/>
      <c r="E10" s="16">
        <f>IFERROR(AVERAGE(E11,E12,E13),"")</f>
        <v>0.69</v>
      </c>
      <c r="F10" s="17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8">
        <f>IFERROR(AVERAGE(E11,E12,E13)*100,"")</f>
        <v>69</v>
      </c>
    </row>
    <row r="11" ht="18.0" customHeight="1">
      <c r="A11" s="21" t="s">
        <v>23</v>
      </c>
      <c r="B11" s="20" t="s">
        <v>20</v>
      </c>
      <c r="C11" s="22" t="s">
        <v>21</v>
      </c>
      <c r="D11" s="20" t="s">
        <v>24</v>
      </c>
      <c r="E11" s="23">
        <f>IF(H11="","",MAX(0,MIN(1,(H11-(42))/((80)-(42)))))</f>
        <v>0.63</v>
      </c>
      <c r="F11" s="24" t="str">
        <f t="shared" si="1"/>
        <v>On Track</v>
      </c>
      <c r="G11" s="20">
        <v>74.0</v>
      </c>
      <c r="H11" s="20">
        <v>65.94</v>
      </c>
    </row>
    <row r="12" ht="18.0" customHeight="1">
      <c r="A12" s="28" t="s">
        <v>26</v>
      </c>
      <c r="B12" s="26" t="s">
        <v>20</v>
      </c>
      <c r="C12" s="27" t="s">
        <v>27</v>
      </c>
      <c r="D12" s="26" t="s">
        <v>28</v>
      </c>
      <c r="E12" s="29">
        <f>IF(H12="","",MAX(0,MIN(1,(H12-(38))/((78)-(38)))))</f>
        <v>0.44</v>
      </c>
      <c r="F12" s="30" t="str">
        <f t="shared" si="1"/>
        <v>At Risk</v>
      </c>
      <c r="G12" s="26">
        <v>70.0</v>
      </c>
      <c r="H12" s="26">
        <v>55.6</v>
      </c>
    </row>
    <row r="13" ht="18.0" customHeight="1">
      <c r="A13" s="21" t="s">
        <v>31</v>
      </c>
      <c r="B13" s="20" t="s">
        <v>20</v>
      </c>
      <c r="C13" s="22" t="s">
        <v>32</v>
      </c>
      <c r="D13" s="20" t="s">
        <v>33</v>
      </c>
      <c r="E13" s="23">
        <f>IF(H13="","",MAX(0,MIN(1,H13/92)))</f>
        <v>1</v>
      </c>
      <c r="F13" s="24" t="str">
        <f t="shared" si="1"/>
        <v>Completed</v>
      </c>
      <c r="G13" s="20">
        <v>86.0</v>
      </c>
      <c r="H13" s="20">
        <v>92.0</v>
      </c>
    </row>
    <row r="14" ht="19.5" customHeight="1">
      <c r="A14" s="12" t="s">
        <v>35</v>
      </c>
      <c r="B14" s="13" t="s">
        <v>20</v>
      </c>
      <c r="C14" s="14" t="s">
        <v>36</v>
      </c>
      <c r="D14" s="15"/>
      <c r="E14" s="16">
        <f>IFERROR(AVERAGE(E15,E16,E17),"")</f>
        <v>0.4703703704</v>
      </c>
      <c r="F14" s="17" t="str">
        <f t="shared" si="1"/>
        <v>At Risk</v>
      </c>
      <c r="G14" s="17">
        <v>100.0</v>
      </c>
      <c r="H14" s="18">
        <f>IFERROR(AVERAGE(E15,E16,E17)*100,"")</f>
        <v>47.03703704</v>
      </c>
    </row>
    <row r="15" ht="18.0" customHeight="1">
      <c r="A15" s="28" t="s">
        <v>40</v>
      </c>
      <c r="B15" s="26" t="s">
        <v>20</v>
      </c>
      <c r="C15" s="27" t="s">
        <v>36</v>
      </c>
      <c r="D15" s="26" t="s">
        <v>41</v>
      </c>
      <c r="E15" s="29">
        <f>IF(H15="","",MAX(0,MIN(1,((180)-H15)/((180)-(45)))))</f>
        <v>0.6222222222</v>
      </c>
      <c r="F15" s="30" t="str">
        <f t="shared" si="1"/>
        <v>On Track</v>
      </c>
      <c r="G15" s="26">
        <v>120.0</v>
      </c>
      <c r="H15" s="26">
        <v>96.0</v>
      </c>
    </row>
    <row r="16" ht="18.0" customHeight="1">
      <c r="A16" s="21" t="s">
        <v>43</v>
      </c>
      <c r="B16" s="20" t="s">
        <v>20</v>
      </c>
      <c r="C16" s="22" t="s">
        <v>44</v>
      </c>
      <c r="D16" s="20" t="s">
        <v>45</v>
      </c>
      <c r="E16" s="23">
        <f>IF(H16="","",MAX(0,MIN(1,(H16-(48))/((88)-(48)))))</f>
        <v>0.4</v>
      </c>
      <c r="F16" s="24" t="str">
        <f t="shared" si="1"/>
        <v>At Risk</v>
      </c>
      <c r="G16" s="20">
        <v>80.0</v>
      </c>
      <c r="H16" s="20">
        <v>64.0</v>
      </c>
    </row>
    <row r="17" ht="18.0" customHeight="1">
      <c r="A17" s="28" t="s">
        <v>48</v>
      </c>
      <c r="B17" s="26" t="s">
        <v>20</v>
      </c>
      <c r="C17" s="27" t="s">
        <v>49</v>
      </c>
      <c r="D17" s="26" t="s">
        <v>50</v>
      </c>
      <c r="E17" s="29">
        <f>IF(H17="","",MAX(0,MIN(1,(H17-(24))/((60)-(24)))))</f>
        <v>0.3888888889</v>
      </c>
      <c r="F17" s="30" t="str">
        <f t="shared" si="1"/>
        <v>At Risk</v>
      </c>
      <c r="G17" s="26">
        <v>52.0</v>
      </c>
      <c r="H17" s="26">
        <v>38.0</v>
      </c>
    </row>
    <row r="18" ht="19.5" customHeight="1">
      <c r="A18" s="12" t="s">
        <v>51</v>
      </c>
      <c r="B18" s="13" t="s">
        <v>20</v>
      </c>
      <c r="C18" s="14" t="s">
        <v>52</v>
      </c>
      <c r="D18" s="15"/>
      <c r="E18" s="16">
        <f>IFERROR(AVERAGE(E19,E20,E21),"")</f>
        <v>0.2933333333</v>
      </c>
      <c r="F18" s="17" t="str">
        <f t="shared" si="1"/>
        <v>In Trouble</v>
      </c>
      <c r="G18" s="17">
        <v>100.0</v>
      </c>
      <c r="H18" s="18">
        <f>IFERROR(AVERAGE(E19,E20,E21)*100,"")</f>
        <v>29.33333333</v>
      </c>
    </row>
    <row r="19" ht="18.0" customHeight="1">
      <c r="A19" s="21" t="s">
        <v>53</v>
      </c>
      <c r="B19" s="20" t="s">
        <v>20</v>
      </c>
      <c r="C19" s="22" t="s">
        <v>52</v>
      </c>
      <c r="D19" s="20" t="s">
        <v>54</v>
      </c>
      <c r="E19" s="23">
        <f>IF(H19="","",MAX(0,MIN(1,(H19-(54))/((90)-(54)))))</f>
        <v>0.63</v>
      </c>
      <c r="F19" s="24" t="str">
        <f t="shared" si="1"/>
        <v>On Track</v>
      </c>
      <c r="G19" s="20">
        <v>84.0</v>
      </c>
      <c r="H19" s="20">
        <v>76.68</v>
      </c>
    </row>
    <row r="20" ht="18.0" customHeight="1">
      <c r="A20" s="28" t="s">
        <v>55</v>
      </c>
      <c r="B20" s="26" t="s">
        <v>20</v>
      </c>
      <c r="C20" s="27" t="s">
        <v>56</v>
      </c>
      <c r="D20" s="26" t="s">
        <v>57</v>
      </c>
      <c r="E20" s="29">
        <f>IF(H20="","",MAX(0,MIN(1,(H20-(2))/((6)-(2)))))</f>
        <v>0</v>
      </c>
      <c r="F20" s="30" t="str">
        <f t="shared" si="1"/>
        <v>Not Started</v>
      </c>
      <c r="G20" s="26">
        <v>5.0</v>
      </c>
      <c r="H20" s="26">
        <v>2.0</v>
      </c>
    </row>
    <row r="21" ht="18.0" customHeight="1">
      <c r="A21" s="21" t="s">
        <v>58</v>
      </c>
      <c r="B21" s="20" t="s">
        <v>20</v>
      </c>
      <c r="C21" s="22" t="s">
        <v>59</v>
      </c>
      <c r="D21" s="20" t="s">
        <v>60</v>
      </c>
      <c r="E21" s="23">
        <f>IF(H21="","",IFERROR(MAX(0,MIN(1,5/H21)),""))</f>
        <v>0.25</v>
      </c>
      <c r="F21" s="24" t="str">
        <f t="shared" si="1"/>
        <v>In Trouble</v>
      </c>
      <c r="G21" s="20">
        <v>12.0</v>
      </c>
      <c r="H21" s="20">
        <v>20.0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2.0"/>
    <col customWidth="1" min="2" max="2" width="11.0"/>
    <col customWidth="1" min="3" max="4" width="24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3"/>
      <c r="C3" s="5" t="s">
        <v>4</v>
      </c>
      <c r="D3" s="2"/>
      <c r="E3" s="3"/>
      <c r="F3" s="5" t="s">
        <v>5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 t="str">
        <f>IFERROR(AVERAGE(E11,E12,E13,E15,E16,E17,E19,E20,E21),"")</f>
        <v/>
      </c>
      <c r="F5" s="2"/>
      <c r="G5" s="2"/>
      <c r="H5" s="3"/>
    </row>
    <row r="6" ht="4.5" customHeight="1"/>
    <row r="7" ht="20.25" customHeight="1">
      <c r="A7" s="8" t="s">
        <v>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9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/>
      <c r="C10" s="14"/>
      <c r="D10" s="15"/>
      <c r="E10" s="16" t="str">
        <f>IFERROR(AVERAGE(E11,E12,E13),"")</f>
        <v/>
      </c>
      <c r="F10" s="17" t="str">
        <f t="shared" ref="F10:F21" si="1">IF(E10="","",IF(E10&lt;=0,"Not Started",IF(E10&gt;=1,"Completed",IF(E10&gt;=0.6,"On Track",IF(E10&gt;=0.3,"At Risk","In Trouble")))))</f>
        <v/>
      </c>
      <c r="G10" s="17"/>
      <c r="H10" s="18" t="str">
        <f>IFERROR(AVERAGE(E11,E12,E13)*100,"")</f>
        <v/>
      </c>
    </row>
    <row r="11" ht="18.0" customHeight="1">
      <c r="A11" s="19" t="s">
        <v>22</v>
      </c>
      <c r="B11" s="20"/>
      <c r="C11" s="22"/>
      <c r="D11" s="20"/>
      <c r="E11" s="23" t="str">
        <f t="shared" ref="E11:E13" si="2">IF(OR(G11="",H11=""),"",MAX(0,MIN(1,H11/G11)))</f>
        <v/>
      </c>
      <c r="F11" s="24" t="str">
        <f t="shared" si="1"/>
        <v/>
      </c>
      <c r="G11" s="20"/>
      <c r="H11" s="20"/>
    </row>
    <row r="12" ht="18.0" customHeight="1">
      <c r="A12" s="25" t="s">
        <v>25</v>
      </c>
      <c r="B12" s="26"/>
      <c r="C12" s="27"/>
      <c r="D12" s="26"/>
      <c r="E12" s="29" t="str">
        <f t="shared" si="2"/>
        <v/>
      </c>
      <c r="F12" s="30" t="str">
        <f t="shared" si="1"/>
        <v/>
      </c>
      <c r="G12" s="26"/>
      <c r="H12" s="26"/>
    </row>
    <row r="13" ht="18.0" customHeight="1">
      <c r="A13" s="19" t="s">
        <v>29</v>
      </c>
      <c r="B13" s="20"/>
      <c r="C13" s="22"/>
      <c r="D13" s="20"/>
      <c r="E13" s="23" t="str">
        <f t="shared" si="2"/>
        <v/>
      </c>
      <c r="F13" s="24" t="str">
        <f t="shared" si="1"/>
        <v/>
      </c>
      <c r="G13" s="20"/>
      <c r="H13" s="20"/>
    </row>
    <row r="14" ht="19.5" customHeight="1">
      <c r="A14" s="12" t="s">
        <v>30</v>
      </c>
      <c r="B14" s="13"/>
      <c r="C14" s="14"/>
      <c r="D14" s="15"/>
      <c r="E14" s="16" t="str">
        <f>IFERROR(AVERAGE(E15,E16,E17),"")</f>
        <v/>
      </c>
      <c r="F14" s="17" t="str">
        <f t="shared" si="1"/>
        <v/>
      </c>
      <c r="G14" s="17"/>
      <c r="H14" s="18" t="str">
        <f>IFERROR(AVERAGE(E15,E16,E17)*100,"")</f>
        <v/>
      </c>
    </row>
    <row r="15" ht="18.0" customHeight="1">
      <c r="A15" s="25" t="s">
        <v>34</v>
      </c>
      <c r="B15" s="26"/>
      <c r="C15" s="27"/>
      <c r="D15" s="26"/>
      <c r="E15" s="29" t="str">
        <f t="shared" ref="E15:E17" si="3">IF(OR(G15="",H15=""),"",MAX(0,MIN(1,H15/G15)))</f>
        <v/>
      </c>
      <c r="F15" s="30" t="str">
        <f t="shared" si="1"/>
        <v/>
      </c>
      <c r="G15" s="26"/>
      <c r="H15" s="26"/>
    </row>
    <row r="16" ht="18.0" customHeight="1">
      <c r="A16" s="19" t="s">
        <v>37</v>
      </c>
      <c r="B16" s="20"/>
      <c r="C16" s="22"/>
      <c r="D16" s="20"/>
      <c r="E16" s="23" t="str">
        <f t="shared" si="3"/>
        <v/>
      </c>
      <c r="F16" s="24" t="str">
        <f t="shared" si="1"/>
        <v/>
      </c>
      <c r="G16" s="20"/>
      <c r="H16" s="20"/>
    </row>
    <row r="17" ht="18.0" customHeight="1">
      <c r="A17" s="25" t="s">
        <v>38</v>
      </c>
      <c r="B17" s="26"/>
      <c r="C17" s="27"/>
      <c r="D17" s="26"/>
      <c r="E17" s="29" t="str">
        <f t="shared" si="3"/>
        <v/>
      </c>
      <c r="F17" s="30" t="str">
        <f t="shared" si="1"/>
        <v/>
      </c>
      <c r="G17" s="26"/>
      <c r="H17" s="26"/>
    </row>
    <row r="18" ht="19.5" customHeight="1">
      <c r="A18" s="12" t="s">
        <v>39</v>
      </c>
      <c r="B18" s="13"/>
      <c r="C18" s="14"/>
      <c r="D18" s="15"/>
      <c r="E18" s="16" t="str">
        <f>IFERROR(AVERAGE(E19,E20,E21),"")</f>
        <v/>
      </c>
      <c r="F18" s="17" t="str">
        <f t="shared" si="1"/>
        <v/>
      </c>
      <c r="G18" s="17"/>
      <c r="H18" s="18" t="str">
        <f>IFERROR(AVERAGE(E19,E20,E21)*100,"")</f>
        <v/>
      </c>
    </row>
    <row r="19" ht="18.0" customHeight="1">
      <c r="A19" s="19" t="s">
        <v>42</v>
      </c>
      <c r="B19" s="20"/>
      <c r="C19" s="22"/>
      <c r="D19" s="20"/>
      <c r="E19" s="23" t="str">
        <f t="shared" ref="E19:E21" si="4">IF(OR(G19="",H19=""),"",MAX(0,MIN(1,H19/G19)))</f>
        <v/>
      </c>
      <c r="F19" s="24" t="str">
        <f t="shared" si="1"/>
        <v/>
      </c>
      <c r="G19" s="20"/>
      <c r="H19" s="20"/>
    </row>
    <row r="20" ht="18.0" customHeight="1">
      <c r="A20" s="25" t="s">
        <v>46</v>
      </c>
      <c r="B20" s="26"/>
      <c r="C20" s="27"/>
      <c r="D20" s="26"/>
      <c r="E20" s="29" t="str">
        <f t="shared" si="4"/>
        <v/>
      </c>
      <c r="F20" s="30" t="str">
        <f t="shared" si="1"/>
        <v/>
      </c>
      <c r="G20" s="26"/>
      <c r="H20" s="26"/>
    </row>
    <row r="21" ht="18.0" customHeight="1">
      <c r="A21" s="19" t="s">
        <v>47</v>
      </c>
      <c r="B21" s="20"/>
      <c r="C21" s="22"/>
      <c r="D21" s="20"/>
      <c r="E21" s="23" t="str">
        <f t="shared" si="4"/>
        <v/>
      </c>
      <c r="F21" s="24" t="str">
        <f t="shared" si="1"/>
        <v/>
      </c>
      <c r="G21" s="20"/>
      <c r="H21" s="20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2026-09-24T16:03:00Z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