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5viwpImUir+10U3dVa/XBqTK8Aem0tCDbW4q4x8ohIg="/>
    </ext>
  </extLst>
</workbook>
</file>

<file path=xl/sharedStrings.xml><?xml version="1.0" encoding="utf-8"?>
<sst xmlns="http://schemas.openxmlformats.org/spreadsheetml/2006/main" count="86" uniqueCount="58">
  <si>
    <t>Allied Health Staffing OKR Tracker</t>
  </si>
  <si>
    <t>Editable OKR Template  ·  profit.co  ·  Healthcare / MedTech  ·  HR / People  ·  Clinical Hiring</t>
  </si>
  <si>
    <t>Company:</t>
  </si>
  <si>
    <t>Department:</t>
  </si>
  <si>
    <t>Quarter:</t>
  </si>
  <si>
    <t>Overall OKR Score (auto-calculated)</t>
  </si>
  <si>
    <t>Department:  HR / People · Clinical Hiring</t>
  </si>
  <si>
    <t>Quarter:  Q4 2026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</si>
  <si>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</si>
  <si>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</si>
  <si>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</si>
  <si>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</si>
  <si>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</si>
  <si>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</si>
  <si>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</si>
  <si>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</si>
  <si>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</si>
  <si>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</si>
  <si>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</si>
  <si>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O1:  Fill allied-health roles faster and cut vacancy</t>
  </si>
  <si>
    <t>Q4-2026</t>
  </si>
  <si>
    <t>Rebecca Lynn</t>
  </si>
  <si>
    <t xml:space="preserve">      KR1.1</t>
  </si>
  <si>
    <t xml:space="preserve">      Reduce median allied-health time-to-fill from 74 to 44 days</t>
  </si>
  <si>
    <t>↓  Time-to-fill (days)</t>
  </si>
  <si>
    <t xml:space="preserve">      KR1.2</t>
  </si>
  <si>
    <t xml:space="preserve">      KR1.3</t>
  </si>
  <si>
    <t xml:space="preserve">O2:  </t>
  </si>
  <si>
    <t xml:space="preserve">      Cut allied-health vacancy rate across therapy, imaging, and lab from 28% to 12%</t>
  </si>
  <si>
    <t>Paul Okafor</t>
  </si>
  <si>
    <t>↓  Vacancy rate</t>
  </si>
  <si>
    <t xml:space="preserve">      KR2.1</t>
  </si>
  <si>
    <t xml:space="preserve">      Raise average qualified applicants per requisition from 6 to 15</t>
  </si>
  <si>
    <t>↑  Applicants per requisition</t>
  </si>
  <si>
    <t xml:space="preserve">      KR2.2</t>
  </si>
  <si>
    <t xml:space="preserve">      KR2.3</t>
  </si>
  <si>
    <t xml:space="preserve">O3:  </t>
  </si>
  <si>
    <t>O2:  Build the allied-health talent pipeline</t>
  </si>
  <si>
    <t>Nadia Haddad</t>
  </si>
  <si>
    <t xml:space="preserve">      KR3.1</t>
  </si>
  <si>
    <t xml:space="preserve">      Grow the active allied-health candidate pipeline from 30 to 65 vetted candidates</t>
  </si>
  <si>
    <t>↑  Vetted pipeline candidates</t>
  </si>
  <si>
    <t xml:space="preserve">      KR3.2</t>
  </si>
  <si>
    <t xml:space="preserve">      KR3.3</t>
  </si>
  <si>
    <t xml:space="preserve">      Increase clinical-affiliation student-to-hire conversions from 10 to 40 per year</t>
  </si>
  <si>
    <t>Grace Tan</t>
  </si>
  <si>
    <t>↑  Student-to-hire conversions</t>
  </si>
  <si>
    <t xml:space="preserve">      Grow active clinical-affiliation partner students from 40 to 120</t>
  </si>
  <si>
    <t>↑  Partner students</t>
  </si>
  <si>
    <t>O3:  Improve coverage flexibility and hiring efficiency</t>
  </si>
  <si>
    <t>Daniel Cho</t>
  </si>
  <si>
    <t xml:space="preserve">      Raise certification-verified-at-offer rate from 60% to 100% of allied-health offers</t>
  </si>
  <si>
    <t>↑  Cert-verified at offer</t>
  </si>
  <si>
    <t xml:space="preserve">      Reduce allied-health cost-per-hire from $9,500 to $7,100</t>
  </si>
  <si>
    <t>↓  Cost-per-hire</t>
  </si>
  <si>
    <t xml:space="preserve">      Raise cross-trained float coverage across allied-health units from 35% to 70%</t>
  </si>
  <si>
    <t>Miguel Santos</t>
  </si>
  <si>
    <t>↑  Cross-trained float coverage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</si>
</sst>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EDD5"/>
        <bgColor rgb="FFFFEDD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1" fillId="7" fontId="7" numFmtId="0" xfId="0" applyAlignment="1" applyBorder="1" applyFill="1" applyFont="1">
      <alignment shrinkToFit="0" wrapText="1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0.448478836</v>
      </c>
      <c r="H5" s="3"/>
    </row>
    <row r="6" ht="3.75" customHeight="1"/>
    <row r="7" ht="27.75" customHeight="1">
      <c r="A7" s="14" t="s">
        <v>18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3" t="s">
        <v>21</v>
      </c>
      <c r="D10" s="15"/>
      <c r="E10" s="16">
        <f>IFERROR(AVERAGE(E11,E12,E13),"")</f>
        <v>0.6902777778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IF(H11="","",MAX(0,MIN(1,(74-H11)/(74-44))))</f>
        <v>0.6333333333</v>
      </c>
      <c r="F11" s="19" t="str">
        <f t="shared" si="1"/>
        <v>On Track</v>
      </c>
      <c r="G11" s="22">
        <v>52.0</v>
      </c>
      <c r="H11" s="22">
        <v>55.0</v>
      </c>
    </row>
    <row r="12" ht="30.0" customHeight="1">
      <c r="A12" s="18" t="s">
        <v>28</v>
      </c>
      <c r="B12" s="19" t="s">
        <v>20</v>
      </c>
      <c r="C12" s="20" t="s">
        <v>29</v>
      </c>
      <c r="D12" s="19" t="s">
        <v>30</v>
      </c>
      <c r="E12" s="21">
        <f>IF(H12="","",MAX(0,MIN(1,(28-H12)/(28-12))))</f>
        <v>0.4375</v>
      </c>
      <c r="F12" s="19" t="str">
        <f t="shared" si="1"/>
        <v>At Risk</v>
      </c>
      <c r="G12" s="22">
        <v>18.0</v>
      </c>
      <c r="H12" s="22">
        <v>21.0</v>
      </c>
    </row>
    <row r="13" ht="30.0" customHeight="1">
      <c r="A13" s="18" t="s">
        <v>32</v>
      </c>
      <c r="B13" s="19" t="s">
        <v>20</v>
      </c>
      <c r="C13" s="20" t="s">
        <v>21</v>
      </c>
      <c r="D13" s="19" t="s">
        <v>33</v>
      </c>
      <c r="E13" s="21">
        <f>IF(H13="","",MAX(0,MIN(1,(H13-6)/(15-6))))</f>
        <v>1</v>
      </c>
      <c r="F13" s="19" t="str">
        <f t="shared" si="1"/>
        <v>Completed</v>
      </c>
      <c r="G13" s="22">
        <v>12.0</v>
      </c>
      <c r="H13" s="22">
        <v>15.0</v>
      </c>
    </row>
    <row r="14" ht="19.5" customHeight="1">
      <c r="A14" s="11" t="s">
        <v>37</v>
      </c>
      <c r="B14" s="12" t="s">
        <v>20</v>
      </c>
      <c r="C14" s="13" t="s">
        <v>38</v>
      </c>
      <c r="D14" s="15"/>
      <c r="E14" s="16">
        <f>IFERROR(AVERAGE(E15,E16,E17),"")</f>
        <v>0.4384920635</v>
      </c>
      <c r="F14" s="12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40</v>
      </c>
      <c r="B15" s="19" t="s">
        <v>20</v>
      </c>
      <c r="C15" s="20" t="s">
        <v>38</v>
      </c>
      <c r="D15" s="19" t="s">
        <v>41</v>
      </c>
      <c r="E15" s="21">
        <f>IF(H15="","",MAX(0,MIN(1,(H15-30)/(65-30))))</f>
        <v>0.4571428571</v>
      </c>
      <c r="F15" s="19" t="str">
        <f t="shared" si="1"/>
        <v>At Risk</v>
      </c>
      <c r="G15" s="22">
        <v>52.0</v>
      </c>
      <c r="H15" s="22">
        <v>46.0</v>
      </c>
    </row>
    <row r="16" ht="30.0" customHeight="1">
      <c r="A16" s="18" t="s">
        <v>44</v>
      </c>
      <c r="B16" s="19" t="s">
        <v>20</v>
      </c>
      <c r="C16" s="20" t="s">
        <v>45</v>
      </c>
      <c r="D16" s="19" t="s">
        <v>46</v>
      </c>
      <c r="E16" s="21">
        <f>IF(H16="","",MAX(0,MIN(1,(H16-10)/(40-10))))</f>
        <v>0.2333333333</v>
      </c>
      <c r="F16" s="19" t="str">
        <f t="shared" si="1"/>
        <v>In Trouble</v>
      </c>
      <c r="G16" s="22">
        <v>28.0</v>
      </c>
      <c r="H16" s="22">
        <v>17.0</v>
      </c>
    </row>
    <row r="17" ht="30.0" customHeight="1">
      <c r="A17" s="18" t="s">
        <v>47</v>
      </c>
      <c r="B17" s="19" t="s">
        <v>20</v>
      </c>
      <c r="C17" s="20" t="s">
        <v>45</v>
      </c>
      <c r="D17" s="19" t="s">
        <v>48</v>
      </c>
      <c r="E17" s="21">
        <f>IF(H17="","",MAX(0,MIN(1,(H17-40)/(120-40))))</f>
        <v>0.625</v>
      </c>
      <c r="F17" s="19" t="str">
        <f t="shared" si="1"/>
        <v>On Track</v>
      </c>
      <c r="G17" s="22">
        <v>95.0</v>
      </c>
      <c r="H17" s="22">
        <v>90.0</v>
      </c>
    </row>
    <row r="18" ht="19.5" customHeight="1">
      <c r="A18" s="11" t="s">
        <v>49</v>
      </c>
      <c r="B18" s="12" t="s">
        <v>20</v>
      </c>
      <c r="C18" s="13" t="s">
        <v>50</v>
      </c>
      <c r="D18" s="15"/>
      <c r="E18" s="16">
        <f>IFERROR(AVERAGE(E19,E20,E21),"")</f>
        <v>0.2166666667</v>
      </c>
      <c r="F18" s="12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IF(H19="","",MAX(0,MIN(1,(H19-60)/(100-60))))</f>
        <v>0.4</v>
      </c>
      <c r="F19" s="19" t="str">
        <f t="shared" si="1"/>
        <v>At Risk</v>
      </c>
      <c r="G19" s="22">
        <v>85.0</v>
      </c>
      <c r="H19" s="22">
        <v>76.0</v>
      </c>
    </row>
    <row r="20" ht="30.0" customHeight="1">
      <c r="A20" s="18" t="s">
        <v>53</v>
      </c>
      <c r="B20" s="19" t="s">
        <v>20</v>
      </c>
      <c r="C20" s="20" t="s">
        <v>50</v>
      </c>
      <c r="D20" s="19" t="s">
        <v>54</v>
      </c>
      <c r="E20" s="21">
        <f>IF(H20="","",MAX(0,MIN(1,(9500-H20)/(9500-7100))))</f>
        <v>0.25</v>
      </c>
      <c r="F20" s="19" t="str">
        <f t="shared" si="1"/>
        <v>In Trouble</v>
      </c>
      <c r="G20" s="22">
        <v>8200.0</v>
      </c>
      <c r="H20" s="22">
        <v>8900.0</v>
      </c>
    </row>
    <row r="21" ht="30.0" customHeight="1">
      <c r="A21" s="18" t="s">
        <v>55</v>
      </c>
      <c r="B21" s="19" t="s">
        <v>20</v>
      </c>
      <c r="C21" s="20" t="s">
        <v>56</v>
      </c>
      <c r="D21" s="19" t="s">
        <v>57</v>
      </c>
      <c r="E21" s="21">
        <f>IF(H21="","",MAX(0,MIN(1,(H21-35)/(70-35))))</f>
        <v>0</v>
      </c>
      <c r="F21" s="19" t="str">
        <f t="shared" si="1"/>
        <v>Not Started</v>
      </c>
      <c r="G21" s="22">
        <v>55.0</v>
      </c>
      <c r="H21" s="22">
        <v>35.0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5"/>
      <c r="E10" s="16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1" t="s">
        <v>27</v>
      </c>
      <c r="B14" s="12"/>
      <c r="C14" s="13"/>
      <c r="D14" s="15"/>
      <c r="E14" s="16" t="str">
        <f>IFERROR(AVERAGE(E15,E16,E17),"")</f>
        <v/>
      </c>
      <c r="F14" s="12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34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35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1" t="s">
        <v>36</v>
      </c>
      <c r="B18" s="12"/>
      <c r="C18" s="13"/>
      <c r="D18" s="15"/>
      <c r="E18" s="16" t="str">
        <f>IFERROR(AVERAGE(E19,E20,E21),"")</f>
        <v/>
      </c>
      <c r="F18" s="12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42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43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2026-09-21T16:30:28Z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