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/62xsUOK1Y4SMplk3LBqlKZ5VJ0VS4eTL9kkDpLTD88="/>
    </ext>
  </extLst>
</workbook>
</file>

<file path=xl/sharedStrings.xml><?xml version="1.0" encoding="utf-8"?>
<sst xmlns="http://schemas.openxmlformats.org/spreadsheetml/2006/main" count="86" uniqueCount="58">
  <si>
    <t>Discharge Planning OKR Tracker</t>
  </si>
  <si>
    <t>Editable OKR Template  ·  profit.co  ·  Healthcare / MedTech  ·  Operations  ·  Patient Experience</t>
  </si>
  <si>
    <t>Company:</t>
  </si>
  <si>
    <t>Department:  Operations · Patient Experience</t>
  </si>
  <si>
    <t>Department:</t>
  </si>
  <si>
    <t>Quarter:  Q4 2026</t>
  </si>
  <si>
    <t>Quarter:</t>
  </si>
  <si>
    <t>Overall OKR Score (auto-calculated)</t>
  </si>
  <si>
    <t>ℹ  Enter your objectives, then each KR's Owner, Type, Plan (target) and Actual (current).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</si>
  <si>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</si>
  <si>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</si>
  <si>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</si>
  <si>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</si>
  <si>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</si>
  <si>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</si>
  <si>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</si>
  <si>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</si>
  <si>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</si>
  <si>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Reduce avoidable readmissions through better discharge planning</t>
  </si>
  <si>
    <t xml:space="preserve">O1:  </t>
  </si>
  <si>
    <t>Q4-2026</t>
  </si>
  <si>
    <t>Melissa Yoon</t>
  </si>
  <si>
    <t xml:space="preserve">      Reduce 30-day all-cause readmission rate from 15.8% to 11.0%</t>
  </si>
  <si>
    <t xml:space="preserve">      KR1.1</t>
  </si>
  <si>
    <t>↓  30-day readmissions</t>
  </si>
  <si>
    <t xml:space="preserve">      Raise share of discharges with a risk-stratified discharge plan from 40% to 90%</t>
  </si>
  <si>
    <t xml:space="preserve">      KR1.2</t>
  </si>
  <si>
    <t>Paula Estrada</t>
  </si>
  <si>
    <t>↑  Risk-stratified discharge plans</t>
  </si>
  <si>
    <t xml:space="preserve">      KR1.3</t>
  </si>
  <si>
    <t xml:space="preserve">O2:  </t>
  </si>
  <si>
    <t xml:space="preserve">      Raise share of follow-up appointments scheduled before discharge from 50% to 100%</t>
  </si>
  <si>
    <t>↑  Follow-ups scheduled pre-discharge</t>
  </si>
  <si>
    <t>O2:  Improve discharge process quality and medication safety</t>
  </si>
  <si>
    <t>Dr. Neil Kapoor</t>
  </si>
  <si>
    <t xml:space="preserve">      KR2.1</t>
  </si>
  <si>
    <t xml:space="preserve">      KR2.2</t>
  </si>
  <si>
    <t xml:space="preserve">      KR2.3</t>
  </si>
  <si>
    <t xml:space="preserve">      Raise medication-reconciliation completion at discharge from 55% to 100%</t>
  </si>
  <si>
    <t>↑  Med-reconciliation at discharge</t>
  </si>
  <si>
    <t xml:space="preserve">O3:  </t>
  </si>
  <si>
    <t xml:space="preserve">      Raise teach-back completion (patient confirms understanding) from 30% to 100%</t>
  </si>
  <si>
    <t>Rita Sorensen</t>
  </si>
  <si>
    <t>↑  Teach-back completion</t>
  </si>
  <si>
    <t xml:space="preserve">      KR3.1</t>
  </si>
  <si>
    <t xml:space="preserve">      Raise share of discharge summaries sent to the PCP within 48 hours from 60% to 100%</t>
  </si>
  <si>
    <t>↑  Summaries to PCP in 48h</t>
  </si>
  <si>
    <t xml:space="preserve">      KR3.2</t>
  </si>
  <si>
    <t xml:space="preserve">      KR3.3</t>
  </si>
  <si>
    <t>O3:  Strengthen care transitions to post-acute settings</t>
  </si>
  <si>
    <t>Devon Price</t>
  </si>
  <si>
    <t xml:space="preserve">      Raise post-discharge callback completion within 48 hours from 45% to 70%</t>
  </si>
  <si>
    <t>↑  48-hour post-discharge callbacks</t>
  </si>
  <si>
    <t xml:space="preserve">      Raise Transitional Care Management enrollment for eligible patients from 30% to 78%</t>
  </si>
  <si>
    <t>↑  TCM enrollment</t>
  </si>
  <si>
    <t xml:space="preserve">      Raise home-health referral completion for eligible discharges from 40% to 72%</t>
  </si>
  <si>
    <t>Dr. Nathan Cole</t>
  </si>
  <si>
    <t>↑  Home-health referral completion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</si>
</sst>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6" fontId="7" numFmtId="0" xfId="0" applyAlignment="1" applyBorder="1" applyFill="1" applyFont="1">
      <alignment shrinkToFit="0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0.4467724868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0.6883333333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20</v>
      </c>
      <c r="C11" s="20" t="s">
        <v>21</v>
      </c>
      <c r="D11" s="19" t="s">
        <v>24</v>
      </c>
      <c r="E11" s="21">
        <f>IF(H11="","",MAX(0,MIN(1,(15.8-H11)/(15.8-11))))</f>
        <v>0.625</v>
      </c>
      <c r="F11" s="19" t="str">
        <f t="shared" si="1"/>
        <v>On Track</v>
      </c>
      <c r="G11" s="22">
        <v>13.5</v>
      </c>
      <c r="H11" s="22">
        <v>12.8</v>
      </c>
    </row>
    <row r="12" ht="30.0" customHeight="1">
      <c r="A12" s="18" t="s">
        <v>25</v>
      </c>
      <c r="B12" s="19" t="s">
        <v>20</v>
      </c>
      <c r="C12" s="20" t="s">
        <v>27</v>
      </c>
      <c r="D12" s="19" t="s">
        <v>28</v>
      </c>
      <c r="E12" s="21">
        <f>IF(H12="","",MAX(0,MIN(1,(H12-40)/(90-40))))</f>
        <v>0.44</v>
      </c>
      <c r="F12" s="19" t="str">
        <f t="shared" si="1"/>
        <v>At Risk</v>
      </c>
      <c r="G12" s="22">
        <v>78.0</v>
      </c>
      <c r="H12" s="22">
        <v>62.0</v>
      </c>
    </row>
    <row r="13" ht="30.0" customHeight="1">
      <c r="A13" s="18" t="s">
        <v>31</v>
      </c>
      <c r="B13" s="19" t="s">
        <v>20</v>
      </c>
      <c r="C13" s="20" t="s">
        <v>27</v>
      </c>
      <c r="D13" s="19" t="s">
        <v>32</v>
      </c>
      <c r="E13" s="21">
        <f>IF(H13="","",MAX(0,MIN(1,(H13-50)/(100-50))))</f>
        <v>1</v>
      </c>
      <c r="F13" s="19" t="str">
        <f t="shared" si="1"/>
        <v>Completed</v>
      </c>
      <c r="G13" s="22">
        <v>85.0</v>
      </c>
      <c r="H13" s="22">
        <v>100.0</v>
      </c>
    </row>
    <row r="14" ht="19.5" customHeight="1">
      <c r="A14" s="12" t="s">
        <v>33</v>
      </c>
      <c r="B14" s="13" t="s">
        <v>20</v>
      </c>
      <c r="C14" s="14" t="s">
        <v>34</v>
      </c>
      <c r="D14" s="15"/>
      <c r="E14" s="16">
        <f>IFERROR(AVERAGE(E15,E16,E17),"")</f>
        <v>0.4353174603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38</v>
      </c>
      <c r="B15" s="19" t="s">
        <v>20</v>
      </c>
      <c r="C15" s="20" t="s">
        <v>34</v>
      </c>
      <c r="D15" s="19" t="s">
        <v>39</v>
      </c>
      <c r="E15" s="21">
        <f>IF(H15="","",MAX(0,MIN(1,(H15-55)/(100-55))))</f>
        <v>0.4666666667</v>
      </c>
      <c r="F15" s="19" t="str">
        <f t="shared" si="1"/>
        <v>At Risk</v>
      </c>
      <c r="G15" s="22">
        <v>88.0</v>
      </c>
      <c r="H15" s="22">
        <v>76.0</v>
      </c>
    </row>
    <row r="16" ht="30.0" customHeight="1">
      <c r="A16" s="18" t="s">
        <v>41</v>
      </c>
      <c r="B16" s="19" t="s">
        <v>20</v>
      </c>
      <c r="C16" s="20" t="s">
        <v>42</v>
      </c>
      <c r="D16" s="19" t="s">
        <v>43</v>
      </c>
      <c r="E16" s="21">
        <f>IF(H16="","",MAX(0,MIN(1,(H16-30)/(100-30))))</f>
        <v>0.2142857143</v>
      </c>
      <c r="F16" s="19" t="str">
        <f t="shared" si="1"/>
        <v>In Trouble</v>
      </c>
      <c r="G16" s="22">
        <v>70.0</v>
      </c>
      <c r="H16" s="22">
        <v>45.0</v>
      </c>
    </row>
    <row r="17" ht="30.0" customHeight="1">
      <c r="A17" s="18" t="s">
        <v>45</v>
      </c>
      <c r="B17" s="19" t="s">
        <v>20</v>
      </c>
      <c r="C17" s="20" t="s">
        <v>21</v>
      </c>
      <c r="D17" s="19" t="s">
        <v>46</v>
      </c>
      <c r="E17" s="21">
        <f>IF(H17="","",MAX(0,MIN(1,(H17-60)/(100-60))))</f>
        <v>0.625</v>
      </c>
      <c r="F17" s="19" t="str">
        <f t="shared" si="1"/>
        <v>On Track</v>
      </c>
      <c r="G17" s="22">
        <v>88.0</v>
      </c>
      <c r="H17" s="22">
        <v>85.0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20</v>
      </c>
      <c r="C19" s="20" t="s">
        <v>50</v>
      </c>
      <c r="D19" s="19" t="s">
        <v>52</v>
      </c>
      <c r="E19" s="21">
        <f>IF(H19="","",MAX(0,MIN(1,(H19-45)/(70-45))))</f>
        <v>0.4</v>
      </c>
      <c r="F19" s="19" t="str">
        <f t="shared" si="1"/>
        <v>At Risk</v>
      </c>
      <c r="G19" s="22">
        <v>62.0</v>
      </c>
      <c r="H19" s="22">
        <v>55.0</v>
      </c>
    </row>
    <row r="20" ht="30.0" customHeight="1">
      <c r="A20" s="18" t="s">
        <v>53</v>
      </c>
      <c r="B20" s="19" t="s">
        <v>20</v>
      </c>
      <c r="C20" s="20" t="s">
        <v>50</v>
      </c>
      <c r="D20" s="19" t="s">
        <v>54</v>
      </c>
      <c r="E20" s="21">
        <f>IF(H20="","",MAX(0,MIN(1,(H20-30)/(78-30))))</f>
        <v>0.25</v>
      </c>
      <c r="F20" s="19" t="str">
        <f t="shared" si="1"/>
        <v>In Trouble</v>
      </c>
      <c r="G20" s="22">
        <v>66.0</v>
      </c>
      <c r="H20" s="22">
        <v>42.0</v>
      </c>
    </row>
    <row r="21" ht="30.0" customHeight="1">
      <c r="A21" s="18" t="s">
        <v>55</v>
      </c>
      <c r="B21" s="19" t="s">
        <v>20</v>
      </c>
      <c r="C21" s="20" t="s">
        <v>56</v>
      </c>
      <c r="D21" s="19" t="s">
        <v>57</v>
      </c>
      <c r="E21" s="21">
        <f>IF(H21="","",MAX(0,MIN(1,(H21-40)/(72-40))))</f>
        <v>0</v>
      </c>
      <c r="F21" s="19" t="str">
        <f t="shared" si="1"/>
        <v>Not Started</v>
      </c>
      <c r="G21" s="22">
        <v>62.0</v>
      </c>
      <c r="H21" s="22">
        <v>40.0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23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26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35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36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37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40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44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47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48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2026-09-21T17:41:47Z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