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1YRVCcUPn7BB+51oLSPswmex/x5A72XB5ZI3q58mhp8="/>
    </ext>
  </extLst>
</workbook>
</file>

<file path=xl/sharedStrings.xml><?xml version="1.0" encoding="utf-8"?>
<sst xmlns="http://schemas.openxmlformats.org/spreadsheetml/2006/main" count="86" uniqueCount="58">
  <si>
    <t>Diversity in Clinical Hiring OKR Tracker</t>
  </si>
  <si>
    <t>Editable OKR Template  ·  profit.co  ·  Healthcare / MedTech  ·  HR / People  ·  Clinical Hiring</t>
  </si>
  <si>
    <t>Company:</t>
  </si>
  <si>
    <t>Department:  HR / People · Clinical Hiring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</si>
  <si>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</si>
  <si>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</si>
  <si>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</si>
  <si>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</si>
  <si>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</si>
  <si>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</si>
  <si>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</si>
  <si>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</si>
  <si>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</si>
  <si>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</si>
  <si>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</si>
  <si>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</si>
  <si>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</si>
  <si>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</si>
  <si>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</si>
  <si>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Build more representative candidate pipelines</t>
  </si>
  <si>
    <t>Q4-2026</t>
  </si>
  <si>
    <t>Monica Reyes</t>
  </si>
  <si>
    <t xml:space="preserve">      KR1.1</t>
  </si>
  <si>
    <t xml:space="preserve">      Raise share of candidates from under-represented groups in the clinical pipeline from 28% to 45%</t>
  </si>
  <si>
    <t>↑  Diverse pipeline share</t>
  </si>
  <si>
    <t xml:space="preserve">      KR1.2</t>
  </si>
  <si>
    <t xml:space="preserve">      KR1.3</t>
  </si>
  <si>
    <t xml:space="preserve">O2:  </t>
  </si>
  <si>
    <t xml:space="preserve">      Grow active HBCU and diversity nursing-school sourcing partnerships from 3 to 13</t>
  </si>
  <si>
    <t>Andre Willis</t>
  </si>
  <si>
    <t>↑  Sourcing partnerships</t>
  </si>
  <si>
    <t xml:space="preserve">      KR2.1</t>
  </si>
  <si>
    <t xml:space="preserve">      Raise diverse-slate compliance (2+ diverse finalists) from 40% to 90% of clinical requisitions</t>
  </si>
  <si>
    <t>↑  Diverse-slate compliance</t>
  </si>
  <si>
    <t xml:space="preserve">      KR2.2</t>
  </si>
  <si>
    <t xml:space="preserve">      KR2.3</t>
  </si>
  <si>
    <t xml:space="preserve">O3:  </t>
  </si>
  <si>
    <t>O2:  Reduce bias in the selection process</t>
  </si>
  <si>
    <t>Fatima Khan</t>
  </si>
  <si>
    <t xml:space="preserve">      KR3.1</t>
  </si>
  <si>
    <t xml:space="preserve">      KR3.2</t>
  </si>
  <si>
    <t xml:space="preserve">      KR3.3</t>
  </si>
  <si>
    <t xml:space="preserve">      Raise structured-scorecard interview adoption from 30% to 78% of clinical panels</t>
  </si>
  <si>
    <t>↑  Structured-scorecard adoption</t>
  </si>
  <si>
    <t xml:space="preserve">      Raise interview panels meeting diversity-composition standard from 20% to 85%</t>
  </si>
  <si>
    <t>↑  Diverse-panel compliance</t>
  </si>
  <si>
    <t xml:space="preserve">      Deliver 5 bias-interrupter training sessions for clinical hiring managers</t>
  </si>
  <si>
    <t>Lucas Berg</t>
  </si>
  <si>
    <t>↑  Bias-interrupter trainings</t>
  </si>
  <si>
    <t>O3:  Achieve equitable hiring outcomes</t>
  </si>
  <si>
    <t>Denise Carter</t>
  </si>
  <si>
    <t xml:space="preserve">      Raise offer-acceptance-rate parity across demographic groups from 66% to 100%</t>
  </si>
  <si>
    <t>Priya Menon</t>
  </si>
  <si>
    <t>↑  Offer-acceptance parity</t>
  </si>
  <si>
    <t xml:space="preserve">      Raise attainment of clinical representation goals from 52% to 100% of set targets</t>
  </si>
  <si>
    <t>↑  Representation-goal attainment</t>
  </si>
  <si>
    <t xml:space="preserve">      Review equity dashboards with clinical hiring managers across 10 service lines</t>
  </si>
  <si>
    <t>↑  Service-line equity reviews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</si>
</sst>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0.4425046087</v>
      </c>
      <c r="H5" s="3"/>
    </row>
    <row r="6" ht="3.75" customHeight="1"/>
    <row r="7" ht="27.75" customHeight="1">
      <c r="A7" s="9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0.6823529412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68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IF(H11="","",MAX(0,MIN(1,(H11-28)/(45-28))))</f>
        <v>0.6470588235</v>
      </c>
      <c r="F11" s="19" t="str">
        <f t="shared" si="1"/>
        <v>On Track</v>
      </c>
      <c r="G11" s="22">
        <v>40.0</v>
      </c>
      <c r="H11" s="22">
        <v>39.0</v>
      </c>
    </row>
    <row r="12" ht="30.0" customHeight="1">
      <c r="A12" s="18" t="s">
        <v>28</v>
      </c>
      <c r="B12" s="19" t="s">
        <v>20</v>
      </c>
      <c r="C12" s="20" t="s">
        <v>29</v>
      </c>
      <c r="D12" s="19" t="s">
        <v>30</v>
      </c>
      <c r="E12" s="21">
        <f>IF(H12="","",MAX(0,MIN(1,(H12-3)/(13-3))))</f>
        <v>0.4</v>
      </c>
      <c r="F12" s="19" t="str">
        <f t="shared" si="1"/>
        <v>At Risk</v>
      </c>
      <c r="G12" s="22">
        <v>10.0</v>
      </c>
      <c r="H12" s="22">
        <v>7.0</v>
      </c>
    </row>
    <row r="13" ht="30.0" customHeight="1">
      <c r="A13" s="18" t="s">
        <v>32</v>
      </c>
      <c r="B13" s="19" t="s">
        <v>20</v>
      </c>
      <c r="C13" s="20" t="s">
        <v>29</v>
      </c>
      <c r="D13" s="19" t="s">
        <v>33</v>
      </c>
      <c r="E13" s="21">
        <f>IF(H13="","",MAX(0,MIN(1,(H13-40)/(90-40))))</f>
        <v>1</v>
      </c>
      <c r="F13" s="19" t="str">
        <f t="shared" si="1"/>
        <v>Completed</v>
      </c>
      <c r="G13" s="22">
        <v>75.0</v>
      </c>
      <c r="H13" s="22">
        <v>90.0</v>
      </c>
    </row>
    <row r="14" ht="19.5" customHeight="1">
      <c r="A14" s="12" t="s">
        <v>37</v>
      </c>
      <c r="B14" s="13" t="s">
        <v>20</v>
      </c>
      <c r="C14" s="14" t="s">
        <v>38</v>
      </c>
      <c r="D14" s="15"/>
      <c r="E14" s="16">
        <f>IFERROR(AVERAGE(E15,E16,E17),"")</f>
        <v>0.4245726496</v>
      </c>
      <c r="F14" s="13" t="str">
        <f t="shared" si="1"/>
        <v>At Risk</v>
      </c>
      <c r="G14" s="17">
        <v>100.0</v>
      </c>
      <c r="H14" s="17">
        <f>IFERROR(ROUND(E14*100,0),"")</f>
        <v>42</v>
      </c>
    </row>
    <row r="15" ht="30.0" customHeight="1">
      <c r="A15" s="18" t="s">
        <v>42</v>
      </c>
      <c r="B15" s="19" t="s">
        <v>20</v>
      </c>
      <c r="C15" s="20" t="s">
        <v>38</v>
      </c>
      <c r="D15" s="19" t="s">
        <v>43</v>
      </c>
      <c r="E15" s="21">
        <f>IF(H15="","",MAX(0,MIN(1,(H15-30)/(78-30))))</f>
        <v>0.4583333333</v>
      </c>
      <c r="F15" s="19" t="str">
        <f t="shared" si="1"/>
        <v>At Risk</v>
      </c>
      <c r="G15" s="22">
        <v>65.0</v>
      </c>
      <c r="H15" s="22">
        <v>52.0</v>
      </c>
    </row>
    <row r="16" ht="30.0" customHeight="1">
      <c r="A16" s="18" t="s">
        <v>44</v>
      </c>
      <c r="B16" s="19" t="s">
        <v>20</v>
      </c>
      <c r="C16" s="20" t="s">
        <v>38</v>
      </c>
      <c r="D16" s="19" t="s">
        <v>45</v>
      </c>
      <c r="E16" s="21">
        <f>IF(H16="","",MAX(0,MIN(1,(H16-20)/(85-20))))</f>
        <v>0.2153846154</v>
      </c>
      <c r="F16" s="19" t="str">
        <f t="shared" si="1"/>
        <v>In Trouble</v>
      </c>
      <c r="G16" s="22">
        <v>65.0</v>
      </c>
      <c r="H16" s="22">
        <v>34.0</v>
      </c>
    </row>
    <row r="17" ht="30.0" customHeight="1">
      <c r="A17" s="18" t="s">
        <v>46</v>
      </c>
      <c r="B17" s="19" t="s">
        <v>20</v>
      </c>
      <c r="C17" s="20" t="s">
        <v>47</v>
      </c>
      <c r="D17" s="19" t="s">
        <v>48</v>
      </c>
      <c r="E17" s="21">
        <f>IF(H17="","",MAX(0,MIN(1,(H17-0)/(5-0))))</f>
        <v>0.6</v>
      </c>
      <c r="F17" s="19" t="str">
        <f t="shared" si="1"/>
        <v>On Track</v>
      </c>
      <c r="G17" s="22">
        <v>4.0</v>
      </c>
      <c r="H17" s="22">
        <v>3.0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0.2205882353</v>
      </c>
      <c r="F18" s="13" t="str">
        <f t="shared" si="1"/>
        <v>In Trouble</v>
      </c>
      <c r="G18" s="17">
        <v>100.0</v>
      </c>
      <c r="H18" s="17">
        <f>IFERROR(ROUND(E18*100,0),"")</f>
        <v>22</v>
      </c>
    </row>
    <row r="19" ht="30.0" customHeight="1">
      <c r="A19" s="18" t="s">
        <v>51</v>
      </c>
      <c r="B19" s="19" t="s">
        <v>20</v>
      </c>
      <c r="C19" s="20" t="s">
        <v>52</v>
      </c>
      <c r="D19" s="19" t="s">
        <v>53</v>
      </c>
      <c r="E19" s="21">
        <f>IF(H19="","",MAX(0,MIN(1,(H19-66)/(100-66))))</f>
        <v>0.4117647059</v>
      </c>
      <c r="F19" s="19" t="str">
        <f t="shared" si="1"/>
        <v>At Risk</v>
      </c>
      <c r="G19" s="22">
        <v>90.0</v>
      </c>
      <c r="H19" s="22">
        <v>80.0</v>
      </c>
    </row>
    <row r="20" ht="30.0" customHeight="1">
      <c r="A20" s="18" t="s">
        <v>54</v>
      </c>
      <c r="B20" s="19" t="s">
        <v>20</v>
      </c>
      <c r="C20" s="20" t="s">
        <v>50</v>
      </c>
      <c r="D20" s="19" t="s">
        <v>55</v>
      </c>
      <c r="E20" s="21">
        <f>IF(H20="","",MAX(0,MIN(1,(H20-52)/(100-52))))</f>
        <v>0.25</v>
      </c>
      <c r="F20" s="19" t="str">
        <f t="shared" si="1"/>
        <v>In Trouble</v>
      </c>
      <c r="G20" s="22">
        <v>85.0</v>
      </c>
      <c r="H20" s="22">
        <v>64.0</v>
      </c>
    </row>
    <row r="21" ht="30.0" customHeight="1">
      <c r="A21" s="18" t="s">
        <v>56</v>
      </c>
      <c r="B21" s="19" t="s">
        <v>20</v>
      </c>
      <c r="C21" s="20" t="s">
        <v>52</v>
      </c>
      <c r="D21" s="19" t="s">
        <v>57</v>
      </c>
      <c r="E21" s="21">
        <f>IF(H21="","",MAX(0,MIN(1,(H21-0)/(10-0))))</f>
        <v>0</v>
      </c>
      <c r="F21" s="19" t="str">
        <f t="shared" si="1"/>
        <v>Not Started</v>
      </c>
      <c r="G21" s="22">
        <v>8.0</v>
      </c>
      <c r="H21" s="22">
        <v>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26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27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31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34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35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36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39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40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41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2026-09-21T16:50:40Z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