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Bbxol6LuI256McgkIiiaue4ptWdqw6BGTvGyYiHw44g="/>
    </ext>
  </extLst>
</workbook>
</file>

<file path=xl/sharedStrings.xml><?xml version="1.0" encoding="utf-8"?>
<sst xmlns="http://schemas.openxmlformats.org/spreadsheetml/2006/main" count="86" uniqueCount="58">
  <si>
    <t>Hand Hygiene OKR Tracker</t>
  </si>
  <si>
    <t>Editable OKR Template  ·  profit.co  ·  Healthcare / MedTech  ·  Operations  ·  Quality &amp; Safety</t>
  </si>
  <si>
    <t>Company:</t>
  </si>
  <si>
    <t>Department:</t>
  </si>
  <si>
    <t>Department:  Operations · Quality &amp; Safety</t>
  </si>
  <si>
    <t>Quarter:</t>
  </si>
  <si>
    <t>Quarter:  Q4 2026</t>
  </si>
  <si>
    <t>Overall OKR Score (auto-calculated)</t>
  </si>
  <si>
    <t>ℹ  Enter your objectives, then each KR's Owner, Type, Plan (target) and Actual (current). Progress and Lifecycle Status calculate automatically.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</si>
  <si>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</si>
  <si>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</si>
  <si>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</si>
  <si>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</si>
  <si>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</si>
  <si>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</si>
  <si>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</si>
  <si>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</si>
  <si>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</si>
  <si>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Raise overall hand hygiene compliance</t>
  </si>
  <si>
    <t>Q4-2026</t>
  </si>
  <si>
    <t>Dr. Farah Qureshi</t>
  </si>
  <si>
    <t xml:space="preserve">O1:  </t>
  </si>
  <si>
    <t xml:space="preserve">      Raise overall hand hygiene compliance from 58% to 90%</t>
  </si>
  <si>
    <t xml:space="preserve">      KR1.1</t>
  </si>
  <si>
    <t>↑  Overall HH compliance</t>
  </si>
  <si>
    <t xml:space="preserve">      KR1.2</t>
  </si>
  <si>
    <t xml:space="preserve">      Raise physician hand hygiene compliance from 52% to 95%</t>
  </si>
  <si>
    <t>Leon Whitby</t>
  </si>
  <si>
    <t>↑  Physician HH compliance</t>
  </si>
  <si>
    <t xml:space="preserve">      KR1.3</t>
  </si>
  <si>
    <t xml:space="preserve">O2:  </t>
  </si>
  <si>
    <t xml:space="preserve">      Raise hand hygiene compliance in high-risk units (ICU/NICU) from 60% to 100%</t>
  </si>
  <si>
    <t>Rosa Iglesias</t>
  </si>
  <si>
    <t>↑  High-risk-unit compliance</t>
  </si>
  <si>
    <t xml:space="preserve">      KR2.1</t>
  </si>
  <si>
    <t>O2:  Strengthen monitoring, audit coverage, and feedback</t>
  </si>
  <si>
    <t>Petra Kowalski</t>
  </si>
  <si>
    <t xml:space="preserve">      KR2.2</t>
  </si>
  <si>
    <t xml:space="preserve">      KR2.3</t>
  </si>
  <si>
    <t xml:space="preserve">O3:  </t>
  </si>
  <si>
    <t xml:space="preserve">      Raise share of hand hygiene opportunities directly observed and audited from 40% to 100%</t>
  </si>
  <si>
    <t>↑  Opportunities audited</t>
  </si>
  <si>
    <t xml:space="preserve">      KR3.1</t>
  </si>
  <si>
    <t xml:space="preserve">      Log 1,400 direct hand hygiene observations per quarter</t>
  </si>
  <si>
    <t xml:space="preserve">      KR3.2</t>
  </si>
  <si>
    <t>Ivan Riley</t>
  </si>
  <si>
    <t>↑  Direct observations</t>
  </si>
  <si>
    <t xml:space="preserve">      KR3.3</t>
  </si>
  <si>
    <t xml:space="preserve">      Raise share of units receiving monthly hand hygiene feedback reports from 50% to 100%</t>
  </si>
  <si>
    <t>↑  Units receiving monthly feedback</t>
  </si>
  <si>
    <t>O3:  Close adherence gaps at the moment of care</t>
  </si>
  <si>
    <t xml:space="preserve">      Raise 'before patient contact' moment adherence from 55% to 85%</t>
  </si>
  <si>
    <t>↑  Before-patient-contact adherence</t>
  </si>
  <si>
    <t xml:space="preserve">      Raise 'after body-fluid exposure' moment adherence from 50% to 90%</t>
  </si>
  <si>
    <t>↑  After-exposure adherence</t>
  </si>
  <si>
    <t xml:space="preserve">      Raise share of dispensers meeting placement and fill standards from 30% to 70%</t>
  </si>
  <si>
    <t>Emeka Achebe</t>
  </si>
  <si>
    <t>↑  Dispensers meeting standard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</si>
</sst>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FFEDD5"/>
        <bgColor rgb="FFFFEDD5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6" fontId="7" numFmtId="0" xfId="0" applyAlignment="1" applyBorder="1" applyFill="1" applyFont="1">
      <alignment shrinkToFit="0" wrapText="1"/>
    </xf>
    <xf borderId="4" fillId="7" fontId="8" numFmtId="0" xfId="0" applyAlignment="1" applyBorder="1" applyFill="1" applyFont="1">
      <alignment horizontal="left" shrinkToFit="0" vertical="center" wrapText="0"/>
    </xf>
    <xf borderId="4" fillId="7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left" shrinkToFit="0" vertical="center" wrapText="1"/>
    </xf>
    <xf borderId="4" fillId="8" fontId="14" numFmtId="0" xfId="0" applyAlignment="1" applyBorder="1" applyFill="1" applyFon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0"/>
    </xf>
    <xf borderId="4" fillId="8" fontId="15" numFmtId="9" xfId="0" applyAlignment="1" applyBorder="1" applyFill="1" applyFont="1" applyNumberFormat="1">
      <alignment horizontal="center" shrinkToFit="0" vertical="center" wrapText="0"/>
    </xf>
    <xf borderId="4" fillId="8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4</v>
      </c>
      <c r="E3" s="2"/>
      <c r="F3" s="3"/>
      <c r="G3" s="5" t="s">
        <v>6</v>
      </c>
      <c r="H3" s="3"/>
    </row>
    <row r="4" ht="6.0" customHeight="1"/>
    <row r="5" ht="19.5" customHeight="1">
      <c r="A5" s="6" t="s">
        <v>7</v>
      </c>
      <c r="G5" s="7">
        <f>IFERROR(AVERAGE(E11,E12,E13,E15,E16,E17,E19,E20,E21),"")</f>
        <v>0.4470585702</v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19</v>
      </c>
      <c r="C10" s="14" t="s">
        <v>20</v>
      </c>
      <c r="D10" s="15"/>
      <c r="E10" s="16">
        <f>IFERROR(AVERAGE(E11,E12,E13),"")</f>
        <v>0.6889534884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22</v>
      </c>
      <c r="B11" s="19" t="s">
        <v>19</v>
      </c>
      <c r="C11" s="20" t="s">
        <v>20</v>
      </c>
      <c r="D11" s="19" t="s">
        <v>24</v>
      </c>
      <c r="E11" s="21">
        <f>IF(H11="","",MAX(0,MIN(1,(H11-58)/(90-58))))</f>
        <v>0.625</v>
      </c>
      <c r="F11" s="19" t="str">
        <f t="shared" si="1"/>
        <v>On Track</v>
      </c>
      <c r="G11" s="22">
        <v>82.0</v>
      </c>
      <c r="H11" s="22">
        <v>78.0</v>
      </c>
    </row>
    <row r="12" ht="30.0" customHeight="1">
      <c r="A12" s="18" t="s">
        <v>26</v>
      </c>
      <c r="B12" s="19" t="s">
        <v>19</v>
      </c>
      <c r="C12" s="20" t="s">
        <v>27</v>
      </c>
      <c r="D12" s="19" t="s">
        <v>28</v>
      </c>
      <c r="E12" s="21">
        <f>IF(H12="","",MAX(0,MIN(1,(H12-52)/(95-52))))</f>
        <v>0.4418604651</v>
      </c>
      <c r="F12" s="19" t="str">
        <f t="shared" si="1"/>
        <v>At Risk</v>
      </c>
      <c r="G12" s="22">
        <v>85.0</v>
      </c>
      <c r="H12" s="22">
        <v>71.0</v>
      </c>
    </row>
    <row r="13" ht="30.0" customHeight="1">
      <c r="A13" s="18" t="s">
        <v>31</v>
      </c>
      <c r="B13" s="19" t="s">
        <v>19</v>
      </c>
      <c r="C13" s="20" t="s">
        <v>32</v>
      </c>
      <c r="D13" s="19" t="s">
        <v>33</v>
      </c>
      <c r="E13" s="21">
        <f>IF(H13="","",MAX(0,MIN(1,(H13-60)/(100-60))))</f>
        <v>1</v>
      </c>
      <c r="F13" s="19" t="str">
        <f t="shared" si="1"/>
        <v>Completed</v>
      </c>
      <c r="G13" s="22">
        <v>85.0</v>
      </c>
      <c r="H13" s="22">
        <v>100.0</v>
      </c>
    </row>
    <row r="14" ht="19.5" customHeight="1">
      <c r="A14" s="12" t="s">
        <v>35</v>
      </c>
      <c r="B14" s="13" t="s">
        <v>19</v>
      </c>
      <c r="C14" s="14" t="s">
        <v>36</v>
      </c>
      <c r="D14" s="15"/>
      <c r="E14" s="16">
        <f>IFERROR(AVERAGE(E15,E16,E17),"")</f>
        <v>0.4355555556</v>
      </c>
      <c r="F14" s="13" t="str">
        <f t="shared" si="1"/>
        <v>At Risk</v>
      </c>
      <c r="G14" s="17">
        <v>100.0</v>
      </c>
      <c r="H14" s="17">
        <f>IFERROR(ROUND(E14*100,0),"")</f>
        <v>44</v>
      </c>
    </row>
    <row r="15" ht="30.0" customHeight="1">
      <c r="A15" s="18" t="s">
        <v>40</v>
      </c>
      <c r="B15" s="19" t="s">
        <v>19</v>
      </c>
      <c r="C15" s="20" t="s">
        <v>36</v>
      </c>
      <c r="D15" s="19" t="s">
        <v>41</v>
      </c>
      <c r="E15" s="21">
        <f>IF(H15="","",MAX(0,MIN(1,(H15-40)/(100-40))))</f>
        <v>0.4666666667</v>
      </c>
      <c r="F15" s="19" t="str">
        <f t="shared" si="1"/>
        <v>At Risk</v>
      </c>
      <c r="G15" s="22">
        <v>80.0</v>
      </c>
      <c r="H15" s="22">
        <v>68.0</v>
      </c>
    </row>
    <row r="16" ht="30.0" customHeight="1">
      <c r="A16" s="18" t="s">
        <v>43</v>
      </c>
      <c r="B16" s="19" t="s">
        <v>19</v>
      </c>
      <c r="C16" s="20" t="s">
        <v>45</v>
      </c>
      <c r="D16" s="19" t="s">
        <v>46</v>
      </c>
      <c r="E16" s="21">
        <f>IF(H16="","",MAX(0,MIN(1,(H16-0)/(1400-0))))</f>
        <v>0.22</v>
      </c>
      <c r="F16" s="19" t="str">
        <f t="shared" si="1"/>
        <v>In Trouble</v>
      </c>
      <c r="G16" s="22">
        <v>1000.0</v>
      </c>
      <c r="H16" s="22">
        <v>308.0</v>
      </c>
    </row>
    <row r="17" ht="30.0" customHeight="1">
      <c r="A17" s="18" t="s">
        <v>48</v>
      </c>
      <c r="B17" s="19" t="s">
        <v>19</v>
      </c>
      <c r="C17" s="20" t="s">
        <v>27</v>
      </c>
      <c r="D17" s="19" t="s">
        <v>49</v>
      </c>
      <c r="E17" s="21">
        <f>IF(H17="","",MAX(0,MIN(1,(H17-50)/(100-50))))</f>
        <v>0.62</v>
      </c>
      <c r="F17" s="19" t="str">
        <f t="shared" si="1"/>
        <v>On Track</v>
      </c>
      <c r="G17" s="22">
        <v>85.0</v>
      </c>
      <c r="H17" s="22">
        <v>81.0</v>
      </c>
    </row>
    <row r="18" ht="19.5" customHeight="1">
      <c r="A18" s="12" t="s">
        <v>50</v>
      </c>
      <c r="B18" s="13" t="s">
        <v>19</v>
      </c>
      <c r="C18" s="14" t="s">
        <v>32</v>
      </c>
      <c r="D18" s="15"/>
      <c r="E18" s="16">
        <f>IFERROR(AVERAGE(E19,E20,E21),"")</f>
        <v>0.2166666667</v>
      </c>
      <c r="F18" s="13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51</v>
      </c>
      <c r="B19" s="19" t="s">
        <v>19</v>
      </c>
      <c r="C19" s="20" t="s">
        <v>32</v>
      </c>
      <c r="D19" s="19" t="s">
        <v>52</v>
      </c>
      <c r="E19" s="21">
        <f>IF(H19="","",MAX(0,MIN(1,(H19-55)/(85-55))))</f>
        <v>0.4</v>
      </c>
      <c r="F19" s="19" t="str">
        <f t="shared" si="1"/>
        <v>At Risk</v>
      </c>
      <c r="G19" s="22">
        <v>78.0</v>
      </c>
      <c r="H19" s="22">
        <v>67.0</v>
      </c>
    </row>
    <row r="20" ht="30.0" customHeight="1">
      <c r="A20" s="18" t="s">
        <v>53</v>
      </c>
      <c r="B20" s="19" t="s">
        <v>19</v>
      </c>
      <c r="C20" s="20" t="s">
        <v>20</v>
      </c>
      <c r="D20" s="19" t="s">
        <v>54</v>
      </c>
      <c r="E20" s="21">
        <f>IF(H20="","",MAX(0,MIN(1,(H20-50)/(90-50))))</f>
        <v>0.25</v>
      </c>
      <c r="F20" s="19" t="str">
        <f t="shared" si="1"/>
        <v>In Trouble</v>
      </c>
      <c r="G20" s="22">
        <v>80.0</v>
      </c>
      <c r="H20" s="22">
        <v>60.0</v>
      </c>
    </row>
    <row r="21" ht="30.0" customHeight="1">
      <c r="A21" s="18" t="s">
        <v>55</v>
      </c>
      <c r="B21" s="19" t="s">
        <v>19</v>
      </c>
      <c r="C21" s="20" t="s">
        <v>56</v>
      </c>
      <c r="D21" s="19" t="s">
        <v>57</v>
      </c>
      <c r="E21" s="21">
        <f>IF(H21="","",MAX(0,MIN(1,(H21-30)/(70-30))))</f>
        <v>0</v>
      </c>
      <c r="F21" s="19" t="str">
        <f t="shared" si="1"/>
        <v>Not Started</v>
      </c>
      <c r="G21" s="22">
        <v>58.0</v>
      </c>
      <c r="H21" s="22">
        <v>30.0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3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7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21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23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25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29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34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37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38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39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42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44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47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2026-09-21T18:21:02Z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