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1ml740wbp94YX7agSu3002OGSvSlwyET9W9zltbu9JQ="/>
    </ext>
  </extLst>
</workbook>
</file>

<file path=xl/sharedStrings.xml><?xml version="1.0" encoding="utf-8"?>
<sst xmlns="http://schemas.openxmlformats.org/spreadsheetml/2006/main" count="86" uniqueCount="57">
  <si>
    <t>Infection Control OKR Tracker</t>
  </si>
  <si>
    <t>Editable OKR Template  ·  profit.co  ·  Healthcare / MedTech  ·  Operations  ·  Quality &amp; Safety</t>
  </si>
  <si>
    <t>Company:</t>
  </si>
  <si>
    <t>Department:</t>
  </si>
  <si>
    <t>Department:  Operations · Quality &amp; Safety</t>
  </si>
  <si>
    <t>Quarter:</t>
  </si>
  <si>
    <t>Overall OKR Score (auto-calculated)</t>
  </si>
  <si>
    <t>Quarter:  Q4 2026</t>
  </si>
  <si>
    <t>ℹ  Enter your objectives, then each KR's Owner, Type, Plan (this period's checkpoint) and Actual (current value).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</si>
  <si>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</si>
  <si>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</si>
  <si>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</si>
  <si>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</si>
  <si>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</si>
  <si>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</si>
  <si>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</si>
  <si>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</si>
  <si>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</si>
  <si>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 xml:space="preserve">"Pre-filled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                                                      </t>
  </si>
  <si>
    <t>O1:  Reduce device-associated and hospital-onset infections</t>
  </si>
  <si>
    <t>Q4-2026</t>
  </si>
  <si>
    <t>Dr. Farah Qureshi</t>
  </si>
  <si>
    <t xml:space="preserve">      KR1.1</t>
  </si>
  <si>
    <t xml:space="preserve">      KR1.2</t>
  </si>
  <si>
    <t xml:space="preserve">      KR1.3</t>
  </si>
  <si>
    <t xml:space="preserve">O2:  </t>
  </si>
  <si>
    <t xml:space="preserve">      Reduce the device-associated standardized infection ratio (SIR) from 1.15 to 0.70</t>
  </si>
  <si>
    <t>↓  Device-associated SIR</t>
  </si>
  <si>
    <t xml:space="preserve">      KR2.1</t>
  </si>
  <si>
    <t xml:space="preserve">      KR2.2</t>
  </si>
  <si>
    <t xml:space="preserve">      KR2.3</t>
  </si>
  <si>
    <t xml:space="preserve">      Reduce the CLABSI rate from 3.2 to 1.0 per 1,000 central-line days</t>
  </si>
  <si>
    <t>Leon Whitby</t>
  </si>
  <si>
    <t>↓  CLABSI rate</t>
  </si>
  <si>
    <t xml:space="preserve">O3:  </t>
  </si>
  <si>
    <t xml:space="preserve">      Raise share of units meeting the hospital-onset C. difficile reduction target from 40% to 100%</t>
  </si>
  <si>
    <t>Dr. Marianne Loft</t>
  </si>
  <si>
    <t>↑  Units meeting C. diff target</t>
  </si>
  <si>
    <t xml:space="preserve">      KR3.1</t>
  </si>
  <si>
    <t>O2:  Improve prevention-bundle and precaution compliance</t>
  </si>
  <si>
    <t>Alan Boateng</t>
  </si>
  <si>
    <t xml:space="preserve">      KR3.2</t>
  </si>
  <si>
    <t xml:space="preserve">      KR3.3</t>
  </si>
  <si>
    <t xml:space="preserve">      Raise central-line insertion and maintenance bundle compliance from 60% to 100%</t>
  </si>
  <si>
    <t>↑  Central-line bundle compliance</t>
  </si>
  <si>
    <t xml:space="preserve">      Raise CAUTI-prevention bundle compliance from 30% to 100%</t>
  </si>
  <si>
    <t>↑  CAUTI-bundle compliance</t>
  </si>
  <si>
    <t xml:space="preserve">      Raise isolation-precaution adherence for patients on transmission-based precautions from 50% to 100%</t>
  </si>
  <si>
    <t>↑  Isolation-precaution adherence</t>
  </si>
  <si>
    <t>O3:  Strengthen antimicrobial stewardship and surveillance</t>
  </si>
  <si>
    <t>Dr. Nisha Varghese</t>
  </si>
  <si>
    <t xml:space="preserve">      Raise antimicrobial-stewardship prospective-review completion from 55% to 85%</t>
  </si>
  <si>
    <t>↑  Stewardship review completion</t>
  </si>
  <si>
    <t xml:space="preserve">      Raise share of target antibiotics meeting the days-of-therapy reduction goal from 50% to 90%</t>
  </si>
  <si>
    <t>↑  Antibiotics meeting DOT goal</t>
  </si>
  <si>
    <t xml:space="preserve">      Raise surveillance-culture and reporting completeness from 40% to 72%</t>
  </si>
  <si>
    <t>↑  Surveillance completeness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</si>
</sst>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left" shrinkToFit="0" vertical="center" wrapText="1"/>
    </xf>
    <xf borderId="4" fillId="7" fontId="14" numFmtId="0" xfId="0" applyAlignment="1" applyBorder="1" applyFill="1" applyFon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0"/>
    </xf>
    <xf borderId="4" fillId="7" fontId="15" numFmtId="9" xfId="0" applyAlignment="1" applyBorder="1" applyFill="1" applyFont="1" applyNumberFormat="1">
      <alignment horizontal="center" shrinkToFit="0" vertical="center" wrapText="0"/>
    </xf>
    <xf borderId="4" fillId="7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4</v>
      </c>
      <c r="E3" s="2"/>
      <c r="F3" s="3"/>
      <c r="G3" s="5" t="s">
        <v>7</v>
      </c>
      <c r="H3" s="3"/>
    </row>
    <row r="4" ht="6.0" customHeight="1"/>
    <row r="5" ht="19.5" customHeight="1">
      <c r="A5" s="6" t="s">
        <v>6</v>
      </c>
      <c r="G5" s="7">
        <f>IFERROR(AVERAGE(E11,E12,E13,E15,E16,E17,E19,E20,E21),"")</f>
        <v>0.4434503768</v>
      </c>
      <c r="H5" s="3"/>
    </row>
    <row r="6" ht="3.75" customHeight="1"/>
    <row r="7" ht="27.75" customHeight="1">
      <c r="A7" s="15" t="s">
        <v>18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16</v>
      </c>
    </row>
    <row r="10" ht="19.5" customHeight="1">
      <c r="A10" s="11" t="s">
        <v>19</v>
      </c>
      <c r="B10" s="12" t="s">
        <v>20</v>
      </c>
      <c r="C10" s="13" t="s">
        <v>21</v>
      </c>
      <c r="D10" s="14"/>
      <c r="E10" s="16">
        <f>IFERROR(AVERAGE(E11,E12,E13),"")</f>
        <v>0.6922558923</v>
      </c>
      <c r="F10" s="12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69</v>
      </c>
    </row>
    <row r="11" ht="30.0" customHeight="1">
      <c r="A11" s="18" t="s">
        <v>26</v>
      </c>
      <c r="B11" s="19" t="s">
        <v>20</v>
      </c>
      <c r="C11" s="20" t="s">
        <v>21</v>
      </c>
      <c r="D11" s="19" t="s">
        <v>27</v>
      </c>
      <c r="E11" s="21">
        <f>IF(H11="","",MAX(0,MIN(1,(H11-1.15)/(0.7-1.15))))</f>
        <v>0.6222222222</v>
      </c>
      <c r="F11" s="19" t="str">
        <f t="shared" si="1"/>
        <v>On Track</v>
      </c>
      <c r="G11" s="22">
        <v>0.9</v>
      </c>
      <c r="H11" s="22">
        <v>0.87</v>
      </c>
    </row>
    <row r="12" ht="30.0" customHeight="1">
      <c r="A12" s="18" t="s">
        <v>31</v>
      </c>
      <c r="B12" s="19" t="s">
        <v>20</v>
      </c>
      <c r="C12" s="20" t="s">
        <v>32</v>
      </c>
      <c r="D12" s="19" t="s">
        <v>33</v>
      </c>
      <c r="E12" s="21">
        <f>IF(H12="","",MAX(0,MIN(1,(H12-3.2)/(1-3.2))))</f>
        <v>0.4545454545</v>
      </c>
      <c r="F12" s="19" t="str">
        <f t="shared" si="1"/>
        <v>At Risk</v>
      </c>
      <c r="G12" s="22">
        <v>2.0</v>
      </c>
      <c r="H12" s="22">
        <v>2.2</v>
      </c>
    </row>
    <row r="13" ht="30.0" customHeight="1">
      <c r="A13" s="18" t="s">
        <v>35</v>
      </c>
      <c r="B13" s="19" t="s">
        <v>20</v>
      </c>
      <c r="C13" s="20" t="s">
        <v>36</v>
      </c>
      <c r="D13" s="19" t="s">
        <v>37</v>
      </c>
      <c r="E13" s="21">
        <f>IF(H13="","",MAX(0,MIN(1,(H13-40)/(100-40))))</f>
        <v>1</v>
      </c>
      <c r="F13" s="19" t="str">
        <f t="shared" si="1"/>
        <v>Completed</v>
      </c>
      <c r="G13" s="22">
        <v>85.0</v>
      </c>
      <c r="H13" s="22">
        <v>100.0</v>
      </c>
    </row>
    <row r="14" ht="19.5" customHeight="1">
      <c r="A14" s="11" t="s">
        <v>39</v>
      </c>
      <c r="B14" s="12" t="s">
        <v>20</v>
      </c>
      <c r="C14" s="13" t="s">
        <v>40</v>
      </c>
      <c r="D14" s="14"/>
      <c r="E14" s="16">
        <f>IFERROR(AVERAGE(E15,E16,E17),"")</f>
        <v>0.4214285714</v>
      </c>
      <c r="F14" s="12" t="str">
        <f t="shared" si="1"/>
        <v>At Risk</v>
      </c>
      <c r="G14" s="17">
        <v>100.0</v>
      </c>
      <c r="H14" s="17">
        <f>IFERROR(ROUND(E14*100,0),"")</f>
        <v>42</v>
      </c>
    </row>
    <row r="15" ht="30.0" customHeight="1">
      <c r="A15" s="18" t="s">
        <v>43</v>
      </c>
      <c r="B15" s="19" t="s">
        <v>20</v>
      </c>
      <c r="C15" s="20" t="s">
        <v>40</v>
      </c>
      <c r="D15" s="19" t="s">
        <v>44</v>
      </c>
      <c r="E15" s="21">
        <f>IF(H15="","",MAX(0,MIN(1,(H15-60)/(100-60))))</f>
        <v>0.45</v>
      </c>
      <c r="F15" s="19" t="str">
        <f t="shared" si="1"/>
        <v>At Risk</v>
      </c>
      <c r="G15" s="22">
        <v>88.0</v>
      </c>
      <c r="H15" s="22">
        <v>78.0</v>
      </c>
    </row>
    <row r="16" ht="30.0" customHeight="1">
      <c r="A16" s="18" t="s">
        <v>45</v>
      </c>
      <c r="B16" s="19" t="s">
        <v>20</v>
      </c>
      <c r="C16" s="20" t="s">
        <v>40</v>
      </c>
      <c r="D16" s="19" t="s">
        <v>46</v>
      </c>
      <c r="E16" s="21">
        <f>IF(H16="","",MAX(0,MIN(1,(H16-30)/(100-30))))</f>
        <v>0.2142857143</v>
      </c>
      <c r="F16" s="19" t="str">
        <f t="shared" si="1"/>
        <v>In Trouble</v>
      </c>
      <c r="G16" s="22">
        <v>70.0</v>
      </c>
      <c r="H16" s="22">
        <v>45.0</v>
      </c>
    </row>
    <row r="17" ht="30.0" customHeight="1">
      <c r="A17" s="18" t="s">
        <v>47</v>
      </c>
      <c r="B17" s="19" t="s">
        <v>20</v>
      </c>
      <c r="C17" s="20" t="s">
        <v>32</v>
      </c>
      <c r="D17" s="19" t="s">
        <v>48</v>
      </c>
      <c r="E17" s="21">
        <f>IF(H17="","",MAX(0,MIN(1,(H17-50)/(100-50))))</f>
        <v>0.6</v>
      </c>
      <c r="F17" s="19" t="str">
        <f t="shared" si="1"/>
        <v>On Track</v>
      </c>
      <c r="G17" s="22">
        <v>78.0</v>
      </c>
      <c r="H17" s="22">
        <v>80.0</v>
      </c>
    </row>
    <row r="18" ht="19.5" customHeight="1">
      <c r="A18" s="11" t="s">
        <v>49</v>
      </c>
      <c r="B18" s="12" t="s">
        <v>20</v>
      </c>
      <c r="C18" s="13" t="s">
        <v>50</v>
      </c>
      <c r="D18" s="14"/>
      <c r="E18" s="16">
        <f>IFERROR(AVERAGE(E19,E20,E21),"")</f>
        <v>0.2166666667</v>
      </c>
      <c r="F18" s="12" t="str">
        <f t="shared" si="1"/>
        <v>In Trouble</v>
      </c>
      <c r="G18" s="17">
        <v>100.0</v>
      </c>
      <c r="H18" s="17">
        <f>IFERROR(ROUND(E18*100,0),"")</f>
        <v>22</v>
      </c>
    </row>
    <row r="19" ht="30.0" customHeight="1">
      <c r="A19" s="18" t="s">
        <v>51</v>
      </c>
      <c r="B19" s="19" t="s">
        <v>20</v>
      </c>
      <c r="C19" s="20" t="s">
        <v>50</v>
      </c>
      <c r="D19" s="19" t="s">
        <v>52</v>
      </c>
      <c r="E19" s="21">
        <f>IF(H19="","",MAX(0,MIN(1,(H19-55)/(85-55))))</f>
        <v>0.4</v>
      </c>
      <c r="F19" s="19" t="str">
        <f t="shared" si="1"/>
        <v>At Risk</v>
      </c>
      <c r="G19" s="22">
        <v>75.0</v>
      </c>
      <c r="H19" s="22">
        <v>67.0</v>
      </c>
    </row>
    <row r="20" ht="30.0" customHeight="1">
      <c r="A20" s="18" t="s">
        <v>53</v>
      </c>
      <c r="B20" s="19" t="s">
        <v>20</v>
      </c>
      <c r="C20" s="20" t="s">
        <v>50</v>
      </c>
      <c r="D20" s="19" t="s">
        <v>54</v>
      </c>
      <c r="E20" s="21">
        <f>IF(H20="","",MAX(0,MIN(1,(H20-50)/(90-50))))</f>
        <v>0.25</v>
      </c>
      <c r="F20" s="19" t="str">
        <f t="shared" si="1"/>
        <v>In Trouble</v>
      </c>
      <c r="G20" s="22">
        <v>78.0</v>
      </c>
      <c r="H20" s="22">
        <v>60.0</v>
      </c>
    </row>
    <row r="21" ht="30.0" customHeight="1">
      <c r="A21" s="18" t="s">
        <v>55</v>
      </c>
      <c r="B21" s="19" t="s">
        <v>20</v>
      </c>
      <c r="C21" s="20" t="s">
        <v>36</v>
      </c>
      <c r="D21" s="19" t="s">
        <v>56</v>
      </c>
      <c r="E21" s="21">
        <f>IF(H21="","",MAX(0,MIN(1,(H21-40)/(72-40))))</f>
        <v>0</v>
      </c>
      <c r="F21" s="19" t="str">
        <f t="shared" si="1"/>
        <v>Not Started</v>
      </c>
      <c r="G21" s="22">
        <v>58.0</v>
      </c>
      <c r="H21" s="22">
        <v>40.0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2"/>
      <c r="C3" s="3"/>
      <c r="D3" s="5" t="s">
        <v>3</v>
      </c>
      <c r="E3" s="2"/>
      <c r="F3" s="3"/>
      <c r="G3" s="5" t="s">
        <v>5</v>
      </c>
      <c r="H3" s="3"/>
    </row>
    <row r="4" ht="6.0" customHeight="1"/>
    <row r="5" ht="19.5" customHeight="1">
      <c r="A5" s="6" t="s">
        <v>6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16</v>
      </c>
    </row>
    <row r="10" ht="19.5" customHeight="1">
      <c r="A10" s="11" t="s">
        <v>17</v>
      </c>
      <c r="B10" s="12"/>
      <c r="C10" s="13"/>
      <c r="D10" s="14"/>
      <c r="E10" s="16" t="str">
        <f>IFERROR(AVERAGE(E11,E12,E13),"")</f>
        <v/>
      </c>
      <c r="F10" s="12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22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23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24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1" t="s">
        <v>25</v>
      </c>
      <c r="B14" s="12"/>
      <c r="C14" s="13"/>
      <c r="D14" s="14"/>
      <c r="E14" s="16" t="str">
        <f>IFERROR(AVERAGE(E15,E16,E17),"")</f>
        <v/>
      </c>
      <c r="F14" s="12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28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29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30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1" t="s">
        <v>34</v>
      </c>
      <c r="B18" s="12"/>
      <c r="C18" s="13"/>
      <c r="D18" s="14"/>
      <c r="E18" s="16" t="str">
        <f>IFERROR(AVERAGE(E19,E20,E21),"")</f>
        <v/>
      </c>
      <c r="F18" s="12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38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41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42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2026-09-22T04:26:08Z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