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62fEHi8IjYerPixU1wLiudafSGOQcxvdetBsk7A8aE4="/>
    </ext>
  </extLst>
</workbook>
</file>

<file path=xl/sharedStrings.xml><?xml version="1.0" encoding="utf-8"?>
<sst xmlns="http://schemas.openxmlformats.org/spreadsheetml/2006/main" count="86" uniqueCount="58">
  <si>
    <t>Language Access OKR Tracker</t>
  </si>
  <si>
    <t>Editable OKR Template  ·  profit.co  ·  Healthcare / MedTech  ·  Operations  ·  Patient Experience</t>
  </si>
  <si>
    <t>Company:</t>
  </si>
  <si>
    <t>Department:  Operations · Patient Experience</t>
  </si>
  <si>
    <t>Department:</t>
  </si>
  <si>
    <t>Quarter:  Q4 2026</t>
  </si>
  <si>
    <t>Quarter:</t>
  </si>
  <si>
    <t>Overall OKR Score (auto-calculated)</t>
  </si>
  <si>
    <t>ℹ  Enter your objectives, then each KR's Owner, Type, Plan (target) and Actual (current). Progress and Lifecycle Status calculate automatically.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</si>
  <si>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</si>
  <si>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</si>
  <si>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</si>
  <si>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</si>
  <si>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</si>
  <si>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</si>
  <si>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</si>
  <si>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</si>
  <si>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</si>
  <si>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O1:  </t>
  </si>
  <si>
    <t>O1:  Improve interpreter availability and responsiveness</t>
  </si>
  <si>
    <t>Q4-2026</t>
  </si>
  <si>
    <t>Sofia Navarro</t>
  </si>
  <si>
    <t xml:space="preserve">      Raise interpreter-request fulfillment rate from 74% to 95%</t>
  </si>
  <si>
    <t>↑  Interpreter fulfillment</t>
  </si>
  <si>
    <t xml:space="preserve">      KR1.1</t>
  </si>
  <si>
    <t xml:space="preserve">      Reduce median interpreter wait time from 14 to 3 minutes</t>
  </si>
  <si>
    <t>Ken Ishida</t>
  </si>
  <si>
    <t>↓  Interpreter wait (min)</t>
  </si>
  <si>
    <t xml:space="preserve">      KR1.2</t>
  </si>
  <si>
    <t xml:space="preserve">      KR1.3</t>
  </si>
  <si>
    <t xml:space="preserve">      Raise video-remote-interpreting (VRI) availability at the point of care from 40% to 100%</t>
  </si>
  <si>
    <t>↑  VRI point-of-care availability</t>
  </si>
  <si>
    <t xml:space="preserve">O2:  </t>
  </si>
  <si>
    <t xml:space="preserve">      KR2.1</t>
  </si>
  <si>
    <t>O2:  Ensure qualified interpretation and reduce ad-hoc use</t>
  </si>
  <si>
    <t>Beatrice Okonkwo</t>
  </si>
  <si>
    <t xml:space="preserve">      KR2.2</t>
  </si>
  <si>
    <t xml:space="preserve">      KR2.3</t>
  </si>
  <si>
    <t xml:space="preserve">      Raise qualified-interpreter use for LEP encounters from 60% to 100%</t>
  </si>
  <si>
    <t>↑  Qualified-interpreter use</t>
  </si>
  <si>
    <t xml:space="preserve">O3:  </t>
  </si>
  <si>
    <t xml:space="preserve">      Raise share of LEP patients with preferred-language documented at registration from 20% to 100%</t>
  </si>
  <si>
    <t>Todd Mercer</t>
  </si>
  <si>
    <t>↑  Preferred-language captured</t>
  </si>
  <si>
    <t xml:space="preserve">      KR3.1</t>
  </si>
  <si>
    <t xml:space="preserve">      Raise share of interpreter encounters documented in the record from 50% to 100%</t>
  </si>
  <si>
    <t>↑  Interpreter encounters documented</t>
  </si>
  <si>
    <t xml:space="preserve">      KR3.2</t>
  </si>
  <si>
    <t>O3:  Close the experience gap for limited-English-proficiency patients</t>
  </si>
  <si>
    <t>Dr. Grace Abara</t>
  </si>
  <si>
    <t xml:space="preserve">      KR3.3</t>
  </si>
  <si>
    <t xml:space="preserve">      Raise share of key patient materials available in the top 5 languages from 30% to 100%</t>
  </si>
  <si>
    <t>Amira Sultan</t>
  </si>
  <si>
    <t>↑  Key materials in top-5 languages</t>
  </si>
  <si>
    <t xml:space="preserve">      Raise LEP-patient comprehension (teach-back) rate from 45% to 92%</t>
  </si>
  <si>
    <t>↑  LEP comprehension rate</t>
  </si>
  <si>
    <t xml:space="preserve">      Reduce the satisfaction gap between LEP and English-speaking patients from 11 to 4 points</t>
  </si>
  <si>
    <t>↓  LEP satisfaction gap (pts)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</si>
</sst>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FFEDD5"/>
        <bgColor rgb="FFFFEDD5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1" fillId="6" fontId="7" numFmtId="0" xfId="0" applyAlignment="1" applyBorder="1" applyFill="1" applyFont="1">
      <alignment shrinkToFit="0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0.4447372919</v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 t="s">
        <v>20</v>
      </c>
      <c r="C10" s="14" t="s">
        <v>21</v>
      </c>
      <c r="D10" s="15"/>
      <c r="E10" s="16">
        <f>IFERROR(AVERAGE(E11,E12,E13),"")</f>
        <v>0.6911976912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22</v>
      </c>
      <c r="B11" s="19" t="s">
        <v>20</v>
      </c>
      <c r="C11" s="20" t="s">
        <v>21</v>
      </c>
      <c r="D11" s="19" t="s">
        <v>23</v>
      </c>
      <c r="E11" s="21">
        <f>IF(H11="","",MAX(0,MIN(1,(H11-74)/(95-74))))</f>
        <v>0.619047619</v>
      </c>
      <c r="F11" s="19" t="str">
        <f t="shared" si="1"/>
        <v>On Track</v>
      </c>
      <c r="G11" s="22">
        <v>88.0</v>
      </c>
      <c r="H11" s="22">
        <v>87.0</v>
      </c>
    </row>
    <row r="12" ht="30.0" customHeight="1">
      <c r="A12" s="18" t="s">
        <v>25</v>
      </c>
      <c r="B12" s="19" t="s">
        <v>20</v>
      </c>
      <c r="C12" s="20" t="s">
        <v>26</v>
      </c>
      <c r="D12" s="19" t="s">
        <v>27</v>
      </c>
      <c r="E12" s="21">
        <f>IF(H12="","",MAX(0,MIN(1,(14-H12)/(14-3))))</f>
        <v>0.4545454545</v>
      </c>
      <c r="F12" s="19" t="str">
        <f t="shared" si="1"/>
        <v>At Risk</v>
      </c>
      <c r="G12" s="22">
        <v>8.0</v>
      </c>
      <c r="H12" s="22">
        <v>9.0</v>
      </c>
    </row>
    <row r="13" ht="30.0" customHeight="1">
      <c r="A13" s="18" t="s">
        <v>30</v>
      </c>
      <c r="B13" s="19" t="s">
        <v>20</v>
      </c>
      <c r="C13" s="20" t="s">
        <v>26</v>
      </c>
      <c r="D13" s="19" t="s">
        <v>31</v>
      </c>
      <c r="E13" s="21">
        <f>IF(H13="","",MAX(0,MIN(1,(H13-40)/(100-40))))</f>
        <v>1</v>
      </c>
      <c r="F13" s="19" t="str">
        <f t="shared" si="1"/>
        <v>Completed</v>
      </c>
      <c r="G13" s="22">
        <v>80.0</v>
      </c>
      <c r="H13" s="22">
        <v>100.0</v>
      </c>
    </row>
    <row r="14" ht="19.5" customHeight="1">
      <c r="A14" s="12" t="s">
        <v>34</v>
      </c>
      <c r="B14" s="13" t="s">
        <v>20</v>
      </c>
      <c r="C14" s="14" t="s">
        <v>35</v>
      </c>
      <c r="D14" s="15"/>
      <c r="E14" s="16">
        <f>IFERROR(AVERAGE(E15,E16,E17),"")</f>
        <v>0.4316666667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38</v>
      </c>
      <c r="B15" s="19" t="s">
        <v>20</v>
      </c>
      <c r="C15" s="20" t="s">
        <v>35</v>
      </c>
      <c r="D15" s="19" t="s">
        <v>39</v>
      </c>
      <c r="E15" s="21">
        <f>IF(H15="","",MAX(0,MIN(1,(H15-60)/(100-60))))</f>
        <v>0.45</v>
      </c>
      <c r="F15" s="19" t="str">
        <f t="shared" si="1"/>
        <v>At Risk</v>
      </c>
      <c r="G15" s="22">
        <v>88.0</v>
      </c>
      <c r="H15" s="22">
        <v>78.0</v>
      </c>
    </row>
    <row r="16" ht="30.0" customHeight="1">
      <c r="A16" s="18" t="s">
        <v>41</v>
      </c>
      <c r="B16" s="19" t="s">
        <v>20</v>
      </c>
      <c r="C16" s="20" t="s">
        <v>42</v>
      </c>
      <c r="D16" s="19" t="s">
        <v>43</v>
      </c>
      <c r="E16" s="21">
        <f>IF(H16="","",MAX(0,MIN(1,(H16-20)/(100-20))))</f>
        <v>0.225</v>
      </c>
      <c r="F16" s="19" t="str">
        <f t="shared" si="1"/>
        <v>In Trouble</v>
      </c>
      <c r="G16" s="22">
        <v>70.0</v>
      </c>
      <c r="H16" s="22">
        <v>38.0</v>
      </c>
    </row>
    <row r="17" ht="30.0" customHeight="1">
      <c r="A17" s="18" t="s">
        <v>45</v>
      </c>
      <c r="B17" s="19" t="s">
        <v>20</v>
      </c>
      <c r="C17" s="20" t="s">
        <v>35</v>
      </c>
      <c r="D17" s="19" t="s">
        <v>46</v>
      </c>
      <c r="E17" s="21">
        <f>IF(H17="","",MAX(0,MIN(1,(H17-50)/(100-50))))</f>
        <v>0.62</v>
      </c>
      <c r="F17" s="19" t="str">
        <f t="shared" si="1"/>
        <v>On Track</v>
      </c>
      <c r="G17" s="22">
        <v>85.0</v>
      </c>
      <c r="H17" s="22">
        <v>81.0</v>
      </c>
    </row>
    <row r="18" ht="19.5" customHeight="1">
      <c r="A18" s="12" t="s">
        <v>48</v>
      </c>
      <c r="B18" s="13" t="s">
        <v>20</v>
      </c>
      <c r="C18" s="14" t="s">
        <v>49</v>
      </c>
      <c r="D18" s="15"/>
      <c r="E18" s="16">
        <f>IFERROR(AVERAGE(E19,E20,E21),"")</f>
        <v>0.2113475177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51</v>
      </c>
      <c r="B19" s="19" t="s">
        <v>20</v>
      </c>
      <c r="C19" s="20" t="s">
        <v>52</v>
      </c>
      <c r="D19" s="19" t="s">
        <v>53</v>
      </c>
      <c r="E19" s="21">
        <f>IF(H19="","",MAX(0,MIN(1,(H19-30)/(100-30))))</f>
        <v>0.4</v>
      </c>
      <c r="F19" s="19" t="str">
        <f t="shared" si="1"/>
        <v>At Risk</v>
      </c>
      <c r="G19" s="22">
        <v>80.0</v>
      </c>
      <c r="H19" s="22">
        <v>58.0</v>
      </c>
    </row>
    <row r="20" ht="30.0" customHeight="1">
      <c r="A20" s="18" t="s">
        <v>54</v>
      </c>
      <c r="B20" s="19" t="s">
        <v>20</v>
      </c>
      <c r="C20" s="20" t="s">
        <v>52</v>
      </c>
      <c r="D20" s="19" t="s">
        <v>55</v>
      </c>
      <c r="E20" s="21">
        <f>IF(H20="","",MAX(0,MIN(1,(H20-45)/(92-45))))</f>
        <v>0.2340425532</v>
      </c>
      <c r="F20" s="19" t="str">
        <f t="shared" si="1"/>
        <v>In Trouble</v>
      </c>
      <c r="G20" s="22">
        <v>80.0</v>
      </c>
      <c r="H20" s="22">
        <v>56.0</v>
      </c>
    </row>
    <row r="21" ht="30.0" customHeight="1">
      <c r="A21" s="18" t="s">
        <v>56</v>
      </c>
      <c r="B21" s="19" t="s">
        <v>20</v>
      </c>
      <c r="C21" s="20" t="s">
        <v>49</v>
      </c>
      <c r="D21" s="19" t="s">
        <v>57</v>
      </c>
      <c r="E21" s="21">
        <f>IF(H21="","",MAX(0,MIN(1,(11-H21)/(11-4))))</f>
        <v>0</v>
      </c>
      <c r="F21" s="19" t="str">
        <f t="shared" si="1"/>
        <v>Not Started</v>
      </c>
      <c r="G21" s="22">
        <v>8.0</v>
      </c>
      <c r="H21" s="22">
        <v>11.0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24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28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32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33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36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37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40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44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47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50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2026-09-21T17:45:20Z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