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F0c8AwROZxs/UwycOKVoYmn3GR7+M8pAL+tx52AwMb0="/>
    </ext>
  </extLst>
</workbook>
</file>

<file path=xl/sharedStrings.xml><?xml version="1.0" encoding="utf-8"?>
<sst xmlns="http://schemas.openxmlformats.org/spreadsheetml/2006/main" count="86" uniqueCount="57">
  <si>
    <t>Medication Error OKR Tracker</t>
  </si>
  <si>
    <t>Editable OKR Template  ·  profit.co  ·  Healthcare / MedTech  ·  Operations  ·  Quality &amp; Safety</t>
  </si>
  <si>
    <t>Department:  Operations · Quality &amp; Safety</t>
  </si>
  <si>
    <t>Quarter:  Q4 2026</t>
  </si>
  <si>
    <t>Company:</t>
  </si>
  <si>
    <t>Overall OKR Score (auto-calculated)</t>
  </si>
  <si>
    <t>Department: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</si>
  <si>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</si>
  <si>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</si>
  <si>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</si>
  <si>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</si>
  <si>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</si>
  <si>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</si>
  <si>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</si>
  <si>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ℹ  Enter your objectives, then each KR's Owner, Type, Plan (this period's checkpoint) and Actual (current value). Progress and Lifecycle Status calculate automatically.</t>
  </si>
  <si>
    <t>Lifecycle Status</t>
  </si>
  <si>
    <t>Plan</t>
  </si>
  <si>
    <t>Actual</t>
  </si>
  <si>
    <t>O1:  Reduce medication errors across the medication-use process</t>
  </si>
  <si>
    <t>Q4-2026</t>
  </si>
  <si>
    <t>Dr. Miriam Stavros</t>
  </si>
  <si>
    <t xml:space="preserve">O1:  </t>
  </si>
  <si>
    <t xml:space="preserve">      Reduce the medication error rate from 5.2 to 2.5 per 1,000 doses dispensed</t>
  </si>
  <si>
    <t>↓  Medication error rate</t>
  </si>
  <si>
    <t xml:space="preserve">      KR1.1</t>
  </si>
  <si>
    <t xml:space="preserve">      Reduce prescribing errors reaching the patient from 2.4 to 0.8 per 1,000 orders</t>
  </si>
  <si>
    <t>Dr. Julian Ferreira</t>
  </si>
  <si>
    <t>↓  Prescribing errors reaching patient</t>
  </si>
  <si>
    <t xml:space="preserve">      Raise pharmacist order verification before administration from 40% to 100% of high-risk orders</t>
  </si>
  <si>
    <t xml:space="preserve">      KR1.2</t>
  </si>
  <si>
    <t>Colette Dumas</t>
  </si>
  <si>
    <t>↑  High-risk orders verified</t>
  </si>
  <si>
    <t xml:space="preserve">      KR1.3</t>
  </si>
  <si>
    <t xml:space="preserve">O2:  </t>
  </si>
  <si>
    <t>O2:  Strengthen safe administration technology and practice</t>
  </si>
  <si>
    <t>Brandon Whitaker</t>
  </si>
  <si>
    <t xml:space="preserve">      KR2.1</t>
  </si>
  <si>
    <t xml:space="preserve">      Raise barcode-medication-administration (BCMA) scanning compliance from 72% to 100%</t>
  </si>
  <si>
    <t>↑  BCMA scanning compliance</t>
  </si>
  <si>
    <t xml:space="preserve">      KR2.2</t>
  </si>
  <si>
    <t xml:space="preserve">      KR2.3</t>
  </si>
  <si>
    <t xml:space="preserve">O3:  </t>
  </si>
  <si>
    <t xml:space="preserve">      Raise independent double-check completion for high-alert medications from 30% to 100%</t>
  </si>
  <si>
    <t>↑  High-alert double-checks</t>
  </si>
  <si>
    <t xml:space="preserve">      Raise smart-infusion-pump drug-library compliance from 50% to 100%</t>
  </si>
  <si>
    <t>↑  Smart-pump library compliance</t>
  </si>
  <si>
    <t xml:space="preserve">      KR3.1</t>
  </si>
  <si>
    <t>O3:  Reduce overrides and improve medication reconciliation</t>
  </si>
  <si>
    <t xml:space="preserve">      KR3.2</t>
  </si>
  <si>
    <t xml:space="preserve">      Raise share of dispensing-cabinet overrides within policy from 60% to 100%</t>
  </si>
  <si>
    <t xml:space="preserve">      KR3.3</t>
  </si>
  <si>
    <t>↑  ADC overrides within policy</t>
  </si>
  <si>
    <t xml:space="preserve">      Raise medication reconciliation completion at care transitions from 55% to 91%</t>
  </si>
  <si>
    <t>↑  Med reconciliation at transitions</t>
  </si>
  <si>
    <t xml:space="preserve">      Raise look-alike/sound-alike (LASA) storage and labeling audit compliance from 35% to 87%</t>
  </si>
  <si>
    <t>Dr. Yvette Marchand</t>
  </si>
  <si>
    <t>↑  LASA audit compliance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</si>
</sst>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EF9C3"/>
        <bgColor rgb="FFFEF9C3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7" fontId="7" numFmtId="0" xfId="0" applyAlignment="1" applyBorder="1" applyFill="1" applyFont="1">
      <alignment horizontal="left" shrinkToFit="0" vertical="center" wrapText="1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5</v>
      </c>
      <c r="G5" s="7">
        <f>IFERROR(AVERAGE(E11,E12,E13,E15,E16,E17,E19,E20,E21),"")</f>
        <v>0.4477763081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0.6890432099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19</v>
      </c>
      <c r="C11" s="20" t="s">
        <v>20</v>
      </c>
      <c r="D11" s="19" t="s">
        <v>23</v>
      </c>
      <c r="E11" s="21">
        <f>IF(H11="","",MAX(0,MIN(1,(H11-5.2)/(2.5-5.2))))</f>
        <v>0.6296296296</v>
      </c>
      <c r="F11" s="19" t="str">
        <f t="shared" si="1"/>
        <v>On Track</v>
      </c>
      <c r="G11" s="22">
        <v>3.7</v>
      </c>
      <c r="H11" s="22">
        <v>3.5</v>
      </c>
    </row>
    <row r="12" ht="30.0" customHeight="1">
      <c r="A12" s="18" t="s">
        <v>25</v>
      </c>
      <c r="B12" s="19" t="s">
        <v>19</v>
      </c>
      <c r="C12" s="20" t="s">
        <v>26</v>
      </c>
      <c r="D12" s="19" t="s">
        <v>27</v>
      </c>
      <c r="E12" s="21">
        <f>IF(H12="","",MAX(0,MIN(1,(H12-2.4)/(0.8-2.4))))</f>
        <v>0.4375</v>
      </c>
      <c r="F12" s="19" t="str">
        <f t="shared" si="1"/>
        <v>At Risk</v>
      </c>
      <c r="G12" s="22">
        <v>1.5</v>
      </c>
      <c r="H12" s="22">
        <v>1.7</v>
      </c>
    </row>
    <row r="13" ht="30.0" customHeight="1">
      <c r="A13" s="18" t="s">
        <v>28</v>
      </c>
      <c r="B13" s="19" t="s">
        <v>19</v>
      </c>
      <c r="C13" s="20" t="s">
        <v>30</v>
      </c>
      <c r="D13" s="19" t="s">
        <v>31</v>
      </c>
      <c r="E13" s="21">
        <f>IF(H13="","",MAX(0,MIN(1,(H13-40)/(100-40))))</f>
        <v>1</v>
      </c>
      <c r="F13" s="19" t="str">
        <f t="shared" si="1"/>
        <v>Completed</v>
      </c>
      <c r="G13" s="22">
        <v>82.0</v>
      </c>
      <c r="H13" s="22">
        <v>100.0</v>
      </c>
    </row>
    <row r="14" ht="19.5" customHeight="1">
      <c r="A14" s="12" t="s">
        <v>34</v>
      </c>
      <c r="B14" s="13" t="s">
        <v>19</v>
      </c>
      <c r="C14" s="14" t="s">
        <v>35</v>
      </c>
      <c r="D14" s="15"/>
      <c r="E14" s="16">
        <f>IFERROR(AVERAGE(E15,E16,E17),"")</f>
        <v>0.4376190476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37</v>
      </c>
      <c r="B15" s="19" t="s">
        <v>19</v>
      </c>
      <c r="C15" s="20" t="s">
        <v>35</v>
      </c>
      <c r="D15" s="19" t="s">
        <v>38</v>
      </c>
      <c r="E15" s="21">
        <f>IF(H15="","",MAX(0,MIN(1,(H15-72)/(100-72))))</f>
        <v>0.4642857143</v>
      </c>
      <c r="F15" s="19" t="str">
        <f t="shared" si="1"/>
        <v>At Risk</v>
      </c>
      <c r="G15" s="22">
        <v>92.0</v>
      </c>
      <c r="H15" s="22">
        <v>85.0</v>
      </c>
    </row>
    <row r="16" ht="30.0" customHeight="1">
      <c r="A16" s="18" t="s">
        <v>42</v>
      </c>
      <c r="B16" s="19" t="s">
        <v>19</v>
      </c>
      <c r="C16" s="20" t="s">
        <v>20</v>
      </c>
      <c r="D16" s="19" t="s">
        <v>43</v>
      </c>
      <c r="E16" s="21">
        <f>IF(H16="","",MAX(0,MIN(1,(H16-30)/(100-30))))</f>
        <v>0.2285714286</v>
      </c>
      <c r="F16" s="19" t="str">
        <f t="shared" si="1"/>
        <v>In Trouble</v>
      </c>
      <c r="G16" s="22">
        <v>72.0</v>
      </c>
      <c r="H16" s="22">
        <v>46.0</v>
      </c>
    </row>
    <row r="17" ht="30.0" customHeight="1">
      <c r="A17" s="18" t="s">
        <v>44</v>
      </c>
      <c r="B17" s="19" t="s">
        <v>19</v>
      </c>
      <c r="C17" s="20" t="s">
        <v>35</v>
      </c>
      <c r="D17" s="19" t="s">
        <v>45</v>
      </c>
      <c r="E17" s="21">
        <f>IF(H17="","",MAX(0,MIN(1,(H17-50)/(100-50))))</f>
        <v>0.62</v>
      </c>
      <c r="F17" s="19" t="str">
        <f t="shared" si="1"/>
        <v>On Track</v>
      </c>
      <c r="G17" s="22">
        <v>78.0</v>
      </c>
      <c r="H17" s="22">
        <v>81.0</v>
      </c>
    </row>
    <row r="18" ht="19.5" customHeight="1">
      <c r="A18" s="12" t="s">
        <v>47</v>
      </c>
      <c r="B18" s="13" t="s">
        <v>19</v>
      </c>
      <c r="C18" s="14" t="s">
        <v>30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49</v>
      </c>
      <c r="B19" s="19" t="s">
        <v>19</v>
      </c>
      <c r="C19" s="20" t="s">
        <v>30</v>
      </c>
      <c r="D19" s="19" t="s">
        <v>51</v>
      </c>
      <c r="E19" s="21">
        <f>IF(H19="","",MAX(0,MIN(1,(H19-60)/(100-60))))</f>
        <v>0.4</v>
      </c>
      <c r="F19" s="19" t="str">
        <f t="shared" si="1"/>
        <v>At Risk</v>
      </c>
      <c r="G19" s="22">
        <v>86.0</v>
      </c>
      <c r="H19" s="22">
        <v>76.0</v>
      </c>
    </row>
    <row r="20" ht="30.0" customHeight="1">
      <c r="A20" s="18" t="s">
        <v>52</v>
      </c>
      <c r="B20" s="19" t="s">
        <v>19</v>
      </c>
      <c r="C20" s="20" t="s">
        <v>26</v>
      </c>
      <c r="D20" s="19" t="s">
        <v>53</v>
      </c>
      <c r="E20" s="21">
        <f>IF(H20="","",MAX(0,MIN(1,(H20-55)/(91-55))))</f>
        <v>0.25</v>
      </c>
      <c r="F20" s="19" t="str">
        <f t="shared" si="1"/>
        <v>In Trouble</v>
      </c>
      <c r="G20" s="22">
        <v>80.0</v>
      </c>
      <c r="H20" s="22">
        <v>64.0</v>
      </c>
    </row>
    <row r="21" ht="30.0" customHeight="1">
      <c r="A21" s="18" t="s">
        <v>54</v>
      </c>
      <c r="B21" s="19" t="s">
        <v>19</v>
      </c>
      <c r="C21" s="20" t="s">
        <v>55</v>
      </c>
      <c r="D21" s="19" t="s">
        <v>56</v>
      </c>
      <c r="E21" s="21">
        <f>IF(H21="","",MAX(0,MIN(1,(H21-35)/(87-35))))</f>
        <v>0</v>
      </c>
      <c r="F21" s="19" t="str">
        <f t="shared" si="1"/>
        <v>Not Started</v>
      </c>
      <c r="G21" s="22">
        <v>60.0</v>
      </c>
      <c r="H21" s="22">
        <v>35.0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4</v>
      </c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5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11" t="s">
        <v>14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24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29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32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36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39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40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41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46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48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50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2026-09-22T04:33:05Z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