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t+AX4AF6jnyQ6gR5/PqO9magtZec+75ZTfbdK1Vw3+s="/>
    </ext>
  </extLst>
</workbook>
</file>

<file path=xl/sharedStrings.xml><?xml version="1.0" encoding="utf-8"?>
<sst xmlns="http://schemas.openxmlformats.org/spreadsheetml/2006/main" count="86" uniqueCount="58">
  <si>
    <t>Patient Portal Adoption OKR Tracker</t>
  </si>
  <si>
    <t>Editable OKR Template  ·  profit.co  ·  Healthcare / MedTech  ·  Operations  ·  Patient Experience</t>
  </si>
  <si>
    <t>Company:</t>
  </si>
  <si>
    <t>Department:  Operations · Patient Experience</t>
  </si>
  <si>
    <t>Department:</t>
  </si>
  <si>
    <t>Quarter:  Q4 2026</t>
  </si>
  <si>
    <t>Quarter: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</si>
  <si>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</si>
  <si>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</si>
  <si>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</si>
  <si>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</si>
  <si>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</si>
  <si>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</si>
  <si>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</si>
  <si>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</si>
  <si>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</si>
  <si>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</si>
  <si>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</si>
  <si>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</si>
  <si>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Grow patient portal enrollment and activation</t>
  </si>
  <si>
    <t>Q4-2026</t>
  </si>
  <si>
    <t>Aaron Feldman</t>
  </si>
  <si>
    <t xml:space="preserve">      Raise patient portal activation rate from 48% to 72%</t>
  </si>
  <si>
    <t xml:space="preserve">      KR1.1</t>
  </si>
  <si>
    <t>↑  Portal activation</t>
  </si>
  <si>
    <t xml:space="preserve">      KR1.2</t>
  </si>
  <si>
    <t xml:space="preserve">      Raise point-of-care enrollment at registration and discharge from 30% to 100%</t>
  </si>
  <si>
    <t>Christine Barlow</t>
  </si>
  <si>
    <t>↑  Point-of-care enrollment</t>
  </si>
  <si>
    <t xml:space="preserve">      KR1.3</t>
  </si>
  <si>
    <t xml:space="preserve">O2:  </t>
  </si>
  <si>
    <t xml:space="preserve">      Raise proxy-access setup for eligible caregivers from 50% to 100%</t>
  </si>
  <si>
    <t>Nina Petrova</t>
  </si>
  <si>
    <t>↑  Eligible proxy access</t>
  </si>
  <si>
    <t>O2:  Drive active portal usage and engagement</t>
  </si>
  <si>
    <t xml:space="preserve">      KR2.1</t>
  </si>
  <si>
    <t xml:space="preserve">      Raise 30-day active usage rate among activated patients from 35% to 100%</t>
  </si>
  <si>
    <t>↑  30-day active usage</t>
  </si>
  <si>
    <t xml:space="preserve">      KR2.2</t>
  </si>
  <si>
    <t xml:space="preserve">      KR2.3</t>
  </si>
  <si>
    <t xml:space="preserve">      Raise secure-message adoption (patients messaging their care team) from 20% to 100%</t>
  </si>
  <si>
    <t>Owen Blackburn</t>
  </si>
  <si>
    <t xml:space="preserve">O3:  </t>
  </si>
  <si>
    <t>↑  Secure-message adoption</t>
  </si>
  <si>
    <t xml:space="preserve">      Raise share of test results viewed in the portal within 72 hours from 40% to 100%</t>
  </si>
  <si>
    <t>↑  Results viewed in 72h</t>
  </si>
  <si>
    <t xml:space="preserve">      KR3.1</t>
  </si>
  <si>
    <t>O3:  Shift routine tasks to patient self-service</t>
  </si>
  <si>
    <t>Bill Crawford</t>
  </si>
  <si>
    <t xml:space="preserve">      KR3.2</t>
  </si>
  <si>
    <t xml:space="preserve">      KR3.3</t>
  </si>
  <si>
    <t xml:space="preserve">      Raise online bill-pay share of patient payments from 25% to 68%</t>
  </si>
  <si>
    <t>↑  Online bill-pay share</t>
  </si>
  <si>
    <t xml:space="preserve">      Raise prescription-refill self-service share from 30% to 91%</t>
  </si>
  <si>
    <t>Grace Lim</t>
  </si>
  <si>
    <t>↑  Refill self-service</t>
  </si>
  <si>
    <t xml:space="preserve">      Raise online self-scheduling share of eligible appointments from 15% to 72%</t>
  </si>
  <si>
    <t>↑  Online self-scheduling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</si>
</sst>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0.4458125275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0.6892857143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20</v>
      </c>
      <c r="C11" s="20" t="s">
        <v>21</v>
      </c>
      <c r="D11" s="19" t="s">
        <v>24</v>
      </c>
      <c r="E11" s="21">
        <f>IF(H11="","",MAX(0,MIN(1,(H11-48)/(72-48))))</f>
        <v>0.625</v>
      </c>
      <c r="F11" s="19" t="str">
        <f t="shared" si="1"/>
        <v>On Track</v>
      </c>
      <c r="G11" s="22">
        <v>65.0</v>
      </c>
      <c r="H11" s="22">
        <v>63.0</v>
      </c>
    </row>
    <row r="12" ht="30.0" customHeight="1">
      <c r="A12" s="18" t="s">
        <v>26</v>
      </c>
      <c r="B12" s="19" t="s">
        <v>20</v>
      </c>
      <c r="C12" s="20" t="s">
        <v>27</v>
      </c>
      <c r="D12" s="19" t="s">
        <v>28</v>
      </c>
      <c r="E12" s="21">
        <f>IF(H12="","",MAX(0,MIN(1,(H12-30)/(100-30))))</f>
        <v>0.4428571429</v>
      </c>
      <c r="F12" s="19" t="str">
        <f t="shared" si="1"/>
        <v>At Risk</v>
      </c>
      <c r="G12" s="22">
        <v>72.0</v>
      </c>
      <c r="H12" s="22">
        <v>61.0</v>
      </c>
    </row>
    <row r="13" ht="30.0" customHeight="1">
      <c r="A13" s="18" t="s">
        <v>31</v>
      </c>
      <c r="B13" s="19" t="s">
        <v>20</v>
      </c>
      <c r="C13" s="20" t="s">
        <v>32</v>
      </c>
      <c r="D13" s="19" t="s">
        <v>33</v>
      </c>
      <c r="E13" s="21">
        <f>IF(H13="","",MAX(0,MIN(1,(H13-50)/(100-50))))</f>
        <v>1</v>
      </c>
      <c r="F13" s="19" t="str">
        <f t="shared" si="1"/>
        <v>Completed</v>
      </c>
      <c r="G13" s="22">
        <v>85.0</v>
      </c>
      <c r="H13" s="22">
        <v>100.0</v>
      </c>
    </row>
    <row r="14" ht="19.5" customHeight="1">
      <c r="A14" s="12" t="s">
        <v>34</v>
      </c>
      <c r="B14" s="13" t="s">
        <v>20</v>
      </c>
      <c r="C14" s="14" t="s">
        <v>32</v>
      </c>
      <c r="D14" s="15"/>
      <c r="E14" s="16">
        <f>IFERROR(AVERAGE(E15,E16,E17),"")</f>
        <v>0.4344017094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36</v>
      </c>
      <c r="B15" s="19" t="s">
        <v>20</v>
      </c>
      <c r="C15" s="20" t="s">
        <v>32</v>
      </c>
      <c r="D15" s="19" t="s">
        <v>37</v>
      </c>
      <c r="E15" s="21">
        <f>IF(H15="","",MAX(0,MIN(1,(H15-35)/(100-35))))</f>
        <v>0.4615384615</v>
      </c>
      <c r="F15" s="19" t="str">
        <f t="shared" si="1"/>
        <v>At Risk</v>
      </c>
      <c r="G15" s="22">
        <v>78.0</v>
      </c>
      <c r="H15" s="22">
        <v>65.0</v>
      </c>
    </row>
    <row r="16" ht="30.0" customHeight="1">
      <c r="A16" s="18" t="s">
        <v>40</v>
      </c>
      <c r="B16" s="19" t="s">
        <v>20</v>
      </c>
      <c r="C16" s="20" t="s">
        <v>41</v>
      </c>
      <c r="D16" s="19" t="s">
        <v>43</v>
      </c>
      <c r="E16" s="21">
        <f>IF(H16="","",MAX(0,MIN(1,(H16-20)/(100-20))))</f>
        <v>0.225</v>
      </c>
      <c r="F16" s="19" t="str">
        <f t="shared" si="1"/>
        <v>In Trouble</v>
      </c>
      <c r="G16" s="22">
        <v>70.0</v>
      </c>
      <c r="H16" s="22">
        <v>38.0</v>
      </c>
    </row>
    <row r="17" ht="30.0" customHeight="1">
      <c r="A17" s="18" t="s">
        <v>44</v>
      </c>
      <c r="B17" s="19" t="s">
        <v>20</v>
      </c>
      <c r="C17" s="20" t="s">
        <v>41</v>
      </c>
      <c r="D17" s="19" t="s">
        <v>45</v>
      </c>
      <c r="E17" s="21">
        <f>IF(H17="","",MAX(0,MIN(1,(H17-40)/(100-40))))</f>
        <v>0.6166666667</v>
      </c>
      <c r="F17" s="19" t="str">
        <f t="shared" si="1"/>
        <v>On Track</v>
      </c>
      <c r="G17" s="22">
        <v>85.0</v>
      </c>
      <c r="H17" s="22">
        <v>77.0</v>
      </c>
    </row>
    <row r="18" ht="19.5" customHeight="1">
      <c r="A18" s="12" t="s">
        <v>47</v>
      </c>
      <c r="B18" s="13" t="s">
        <v>20</v>
      </c>
      <c r="C18" s="14" t="s">
        <v>48</v>
      </c>
      <c r="D18" s="15"/>
      <c r="E18" s="16">
        <f>IFERROR(AVERAGE(E19,E20,E21),"")</f>
        <v>0.2137501589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20</v>
      </c>
      <c r="C19" s="20" t="s">
        <v>48</v>
      </c>
      <c r="D19" s="19" t="s">
        <v>52</v>
      </c>
      <c r="E19" s="21">
        <f>IF(H19="","",MAX(0,MIN(1,(H19-25)/(68-25))))</f>
        <v>0.3953488372</v>
      </c>
      <c r="F19" s="19" t="str">
        <f t="shared" si="1"/>
        <v>At Risk</v>
      </c>
      <c r="G19" s="22">
        <v>55.0</v>
      </c>
      <c r="H19" s="22">
        <v>42.0</v>
      </c>
    </row>
    <row r="20" ht="30.0" customHeight="1">
      <c r="A20" s="18" t="s">
        <v>53</v>
      </c>
      <c r="B20" s="19" t="s">
        <v>20</v>
      </c>
      <c r="C20" s="20" t="s">
        <v>54</v>
      </c>
      <c r="D20" s="19" t="s">
        <v>55</v>
      </c>
      <c r="E20" s="21">
        <f>IF(H20="","",MAX(0,MIN(1,(H20-30)/(91-30))))</f>
        <v>0.2459016393</v>
      </c>
      <c r="F20" s="19" t="str">
        <f t="shared" si="1"/>
        <v>In Trouble</v>
      </c>
      <c r="G20" s="22">
        <v>72.0</v>
      </c>
      <c r="H20" s="22">
        <v>45.0</v>
      </c>
    </row>
    <row r="21" ht="30.0" customHeight="1">
      <c r="A21" s="18" t="s">
        <v>56</v>
      </c>
      <c r="B21" s="19" t="s">
        <v>20</v>
      </c>
      <c r="C21" s="20" t="s">
        <v>54</v>
      </c>
      <c r="D21" s="19" t="s">
        <v>57</v>
      </c>
      <c r="E21" s="21">
        <f>IF(H21="","",MAX(0,MIN(1,(H21-15)/(72-15))))</f>
        <v>0</v>
      </c>
      <c r="F21" s="19" t="str">
        <f t="shared" si="1"/>
        <v>Not Started</v>
      </c>
      <c r="G21" s="22">
        <v>58.0</v>
      </c>
      <c r="H21" s="22">
        <v>15.0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35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38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39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42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46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49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50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2026-09-21T17:48:57Z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