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PmvuDw6gH15CaY0gISbE0rEaTcTrshTC1TI/taYPsKs="/>
    </ext>
  </extLst>
</workbook>
</file>

<file path=xl/sharedStrings.xml><?xml version="1.0" encoding="utf-8"?>
<sst xmlns="http://schemas.openxmlformats.org/spreadsheetml/2006/main" count="86" uniqueCount="58">
  <si>
    <t>Patient Safety OKR Tracker</t>
  </si>
  <si>
    <t>Editable OKR Template  ·  profit.co  ·  Healthcare / MedTech  ·  Operations  ·  Quality &amp; Safety</t>
  </si>
  <si>
    <t>Company:</t>
  </si>
  <si>
    <t>Department:  Operations · Quality &amp; Safety</t>
  </si>
  <si>
    <t>Department:</t>
  </si>
  <si>
    <t>Quarter:  Q4 2026</t>
  </si>
  <si>
    <t>Overall OKR Score (auto-calculated)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</si>
  <si>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</si>
  <si>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</si>
  <si>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(this period's checkpoint) and Actual (current value).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</si>
  <si>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</si>
  <si>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</si>
  <si>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</si>
  <si>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</si>
  <si>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</si>
  <si>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</si>
  <si>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</si>
  <si>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</si>
  <si>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preventable patient harm across the organization</t>
  </si>
  <si>
    <t xml:space="preserve">O1:  </t>
  </si>
  <si>
    <t>Q4-2026</t>
  </si>
  <si>
    <t>Dr. Helena Cross</t>
  </si>
  <si>
    <t xml:space="preserve">      KR1.1</t>
  </si>
  <si>
    <t xml:space="preserve">      KR1.2</t>
  </si>
  <si>
    <t xml:space="preserve">      KR1.3</t>
  </si>
  <si>
    <t xml:space="preserve">O2:  </t>
  </si>
  <si>
    <t xml:space="preserve">      Reduce the serious safety event rate (SSER) from 0.72 to 0.35 per 10,000 patient-days</t>
  </si>
  <si>
    <t>↓  Serious safety event rate</t>
  </si>
  <si>
    <t xml:space="preserve">      KR2.1</t>
  </si>
  <si>
    <t xml:space="preserve">      KR2.2</t>
  </si>
  <si>
    <t xml:space="preserve">      KR2.3</t>
  </si>
  <si>
    <t xml:space="preserve">O3:  </t>
  </si>
  <si>
    <t xml:space="preserve">      KR3.1</t>
  </si>
  <si>
    <t xml:space="preserve">      Reduce preventable-harm events from 38 to 16 per quarter</t>
  </si>
  <si>
    <t>Gerald Fowler</t>
  </si>
  <si>
    <t>↓  Preventable-harm events</t>
  </si>
  <si>
    <t xml:space="preserve">      KR3.2</t>
  </si>
  <si>
    <t xml:space="preserve">      KR3.3</t>
  </si>
  <si>
    <t xml:space="preserve">      Raise share of harm-event root-cause analyses completed within 45 days from 40% to 100%</t>
  </si>
  <si>
    <t>Yolanda Briggs</t>
  </si>
  <si>
    <t>↑  RCAs completed within 45 days</t>
  </si>
  <si>
    <t>O2:  Build a strong reporting and safety culture</t>
  </si>
  <si>
    <t>Desmond Okafor</t>
  </si>
  <si>
    <t xml:space="preserve">      Raise near-miss reporting from 2.5 to 6.0 reports per 1,000 patient-days</t>
  </si>
  <si>
    <t>↑  Near-miss reporting rate</t>
  </si>
  <si>
    <t xml:space="preserve">      Raise AHRQ safety-culture survey participation from 45% to 100% of staff</t>
  </si>
  <si>
    <t>↑  Safety-culture survey participation</t>
  </si>
  <si>
    <t xml:space="preserve">      Raise share of units holding daily safety huddles from 50% to 100%</t>
  </si>
  <si>
    <t>Erin Callahan</t>
  </si>
  <si>
    <t>↑  Units holding daily safety huddles</t>
  </si>
  <si>
    <t>O3:  Close safety findings and strengthen accountability</t>
  </si>
  <si>
    <t>Harriet Vance</t>
  </si>
  <si>
    <t xml:space="preserve">      Raise share of corrective actions closed within 90 days from 55% to 85%</t>
  </si>
  <si>
    <t>↑  Corrective actions closed in 90 days</t>
  </si>
  <si>
    <t xml:space="preserve">      Raise share of serious events reviewed within 72 hours from 60% to 92%</t>
  </si>
  <si>
    <t>↑  Serious events reviewed in 72h</t>
  </si>
  <si>
    <t xml:space="preserve">      Raise share of units with patient-safety goals on their accountability scorecard from 30% to 70%</t>
  </si>
  <si>
    <t>↑  Units with safety-goal scorecards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</si>
</sst>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6" fontId="7" numFmtId="0" xfId="0" applyAlignment="1" applyBorder="1" applyFill="1" applyFont="1">
      <alignment horizontal="left" shrinkToFit="0" vertical="center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6</v>
      </c>
      <c r="G5" s="7">
        <f>IFERROR(AVERAGE(E11,E12,E13,E15,E16,E17,E19,E20,E21),"")</f>
        <v>0.4446101946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0.6920556921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26</v>
      </c>
      <c r="B11" s="19" t="s">
        <v>20</v>
      </c>
      <c r="C11" s="20" t="s">
        <v>21</v>
      </c>
      <c r="D11" s="19" t="s">
        <v>27</v>
      </c>
      <c r="E11" s="21">
        <f>IF(H11="","",MAX(0,MIN(1,(H11-0.72)/(0.35-0.72))))</f>
        <v>0.6216216216</v>
      </c>
      <c r="F11" s="19" t="str">
        <f t="shared" si="1"/>
        <v>On Track</v>
      </c>
      <c r="G11" s="22">
        <v>0.52</v>
      </c>
      <c r="H11" s="22">
        <v>0.49</v>
      </c>
    </row>
    <row r="12" ht="30.0" customHeight="1">
      <c r="A12" s="18" t="s">
        <v>33</v>
      </c>
      <c r="B12" s="19" t="s">
        <v>20</v>
      </c>
      <c r="C12" s="20" t="s">
        <v>34</v>
      </c>
      <c r="D12" s="19" t="s">
        <v>35</v>
      </c>
      <c r="E12" s="21">
        <f>IF(H12="","",MAX(0,MIN(1,(H12-38)/(16-38))))</f>
        <v>0.4545454545</v>
      </c>
      <c r="F12" s="19" t="str">
        <f t="shared" si="1"/>
        <v>At Risk</v>
      </c>
      <c r="G12" s="22">
        <v>25.0</v>
      </c>
      <c r="H12" s="22">
        <v>28.0</v>
      </c>
    </row>
    <row r="13" ht="30.0" customHeight="1">
      <c r="A13" s="18" t="s">
        <v>38</v>
      </c>
      <c r="B13" s="19" t="s">
        <v>20</v>
      </c>
      <c r="C13" s="20" t="s">
        <v>39</v>
      </c>
      <c r="D13" s="19" t="s">
        <v>40</v>
      </c>
      <c r="E13" s="21">
        <f>IF(H13="","",MAX(0,MIN(1,(H13-40)/(100-40))))</f>
        <v>1</v>
      </c>
      <c r="F13" s="19" t="str">
        <f t="shared" si="1"/>
        <v>Completed</v>
      </c>
      <c r="G13" s="22">
        <v>84.0</v>
      </c>
      <c r="H13" s="22">
        <v>100.0</v>
      </c>
    </row>
    <row r="14" ht="19.5" customHeight="1">
      <c r="A14" s="12" t="s">
        <v>41</v>
      </c>
      <c r="B14" s="13" t="s">
        <v>20</v>
      </c>
      <c r="C14" s="14" t="s">
        <v>42</v>
      </c>
      <c r="D14" s="15"/>
      <c r="E14" s="16">
        <f>IFERROR(AVERAGE(E15,E16,E17),"")</f>
        <v>0.4251082251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43</v>
      </c>
      <c r="B15" s="19" t="s">
        <v>20</v>
      </c>
      <c r="C15" s="20" t="s">
        <v>42</v>
      </c>
      <c r="D15" s="19" t="s">
        <v>44</v>
      </c>
      <c r="E15" s="21">
        <f>IF(H15="","",MAX(0,MIN(1,(H15-2.5)/(6-2.5))))</f>
        <v>0.4571428571</v>
      </c>
      <c r="F15" s="19" t="str">
        <f t="shared" si="1"/>
        <v>At Risk</v>
      </c>
      <c r="G15" s="22">
        <v>5.0</v>
      </c>
      <c r="H15" s="22">
        <v>4.1</v>
      </c>
    </row>
    <row r="16" ht="30.0" customHeight="1">
      <c r="A16" s="18" t="s">
        <v>45</v>
      </c>
      <c r="B16" s="19" t="s">
        <v>20</v>
      </c>
      <c r="C16" s="20" t="s">
        <v>42</v>
      </c>
      <c r="D16" s="19" t="s">
        <v>46</v>
      </c>
      <c r="E16" s="21">
        <f>IF(H16="","",MAX(0,MIN(1,(H16-45)/(100-45))))</f>
        <v>0.2181818182</v>
      </c>
      <c r="F16" s="19" t="str">
        <f t="shared" si="1"/>
        <v>In Trouble</v>
      </c>
      <c r="G16" s="22">
        <v>80.0</v>
      </c>
      <c r="H16" s="22">
        <v>57.0</v>
      </c>
    </row>
    <row r="17" ht="30.0" customHeight="1">
      <c r="A17" s="18" t="s">
        <v>47</v>
      </c>
      <c r="B17" s="19" t="s">
        <v>20</v>
      </c>
      <c r="C17" s="20" t="s">
        <v>48</v>
      </c>
      <c r="D17" s="19" t="s">
        <v>49</v>
      </c>
      <c r="E17" s="21">
        <f>IF(H17="","",MAX(0,MIN(1,(H17-50)/(100-50))))</f>
        <v>0.6</v>
      </c>
      <c r="F17" s="19" t="str">
        <f t="shared" si="1"/>
        <v>On Track</v>
      </c>
      <c r="G17" s="22">
        <v>78.0</v>
      </c>
      <c r="H17" s="22">
        <v>80.0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52</v>
      </c>
      <c r="B19" s="19" t="s">
        <v>20</v>
      </c>
      <c r="C19" s="20" t="s">
        <v>51</v>
      </c>
      <c r="D19" s="19" t="s">
        <v>53</v>
      </c>
      <c r="E19" s="21">
        <f>IF(H19="","",MAX(0,MIN(1,(H19-55)/(85-55))))</f>
        <v>0.4</v>
      </c>
      <c r="F19" s="19" t="str">
        <f t="shared" si="1"/>
        <v>At Risk</v>
      </c>
      <c r="G19" s="22">
        <v>76.0</v>
      </c>
      <c r="H19" s="22">
        <v>67.0</v>
      </c>
    </row>
    <row r="20" ht="30.0" customHeight="1">
      <c r="A20" s="18" t="s">
        <v>54</v>
      </c>
      <c r="B20" s="19" t="s">
        <v>20</v>
      </c>
      <c r="C20" s="20" t="s">
        <v>34</v>
      </c>
      <c r="D20" s="19" t="s">
        <v>55</v>
      </c>
      <c r="E20" s="21">
        <f>IF(H20="","",MAX(0,MIN(1,(H20-60)/(92-60))))</f>
        <v>0.25</v>
      </c>
      <c r="F20" s="19" t="str">
        <f t="shared" si="1"/>
        <v>In Trouble</v>
      </c>
      <c r="G20" s="22">
        <v>82.0</v>
      </c>
      <c r="H20" s="22">
        <v>68.0</v>
      </c>
    </row>
    <row r="21" ht="30.0" customHeight="1">
      <c r="A21" s="18" t="s">
        <v>56</v>
      </c>
      <c r="B21" s="19" t="s">
        <v>20</v>
      </c>
      <c r="C21" s="20" t="s">
        <v>51</v>
      </c>
      <c r="D21" s="19" t="s">
        <v>57</v>
      </c>
      <c r="E21" s="21">
        <f>IF(H21="","",MAX(0,MIN(1,(H21-30)/(70-30))))</f>
        <v>0</v>
      </c>
      <c r="F21" s="19" t="str">
        <f t="shared" si="1"/>
        <v>Not Started</v>
      </c>
      <c r="G21" s="22">
        <v>52.0</v>
      </c>
      <c r="H21" s="22">
        <v>30.0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6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23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24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25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28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29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30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31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32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36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37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2026-09-22T04:35:43Z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