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bfJSruGmYlhoNw+auANU6W/ksN7QyufnTubhoqiYEcQ="/>
    </ext>
  </extLst>
</workbook>
</file>

<file path=xl/sharedStrings.xml><?xml version="1.0" encoding="utf-8"?>
<sst xmlns="http://schemas.openxmlformats.org/spreadsheetml/2006/main" count="86" uniqueCount="57">
  <si>
    <t>Patient Wait Time OKR Tracker</t>
  </si>
  <si>
    <t>Editable OKR Template  ·  profit.co  ·  Healthcare / MedTech  ·  Operations  ·  Patient Experience</t>
  </si>
  <si>
    <t>Department:  Operations · Patient Experience</t>
  </si>
  <si>
    <t>Quarter:  Q4 2026</t>
  </si>
  <si>
    <t>Overall OKR Score (auto-calculated)</t>
  </si>
  <si>
    <t>Company:</t>
  </si>
  <si>
    <t>Department:</t>
  </si>
  <si>
    <t>Quarter:</t>
  </si>
  <si>
    <t xml:space="preserve">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</si>
  <si>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ℹ  Enter your objectives, then each KR's Owner, Type, Plan (target) and Actual (current). Progress and Lifecycle Status calculate automatically.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</si>
  <si>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</si>
  <si>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</si>
  <si>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</si>
  <si>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</si>
  <si>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</si>
  <si>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</si>
  <si>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</si>
  <si>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</si>
  <si>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>O1:  Reduce emergency department wait and throughput times</t>
  </si>
  <si>
    <t xml:space="preserve">O1:  </t>
  </si>
  <si>
    <t>Q4-2026</t>
  </si>
  <si>
    <t>Dr. Owen Marsh</t>
  </si>
  <si>
    <t xml:space="preserve">      KR1.1</t>
  </si>
  <si>
    <t xml:space="preserve">      Reduce median ED door-to-provider time from 42 to 25 minutes</t>
  </si>
  <si>
    <t>↓  ED door-to-provider (min)</t>
  </si>
  <si>
    <t xml:space="preserve">      KR1.2</t>
  </si>
  <si>
    <t xml:space="preserve">      KR1.3</t>
  </si>
  <si>
    <t xml:space="preserve">      Reduce median ED boarding time for admitted patients from 240 to 60 minutes</t>
  </si>
  <si>
    <t xml:space="preserve">O2:  </t>
  </si>
  <si>
    <t>Tanya Wells</t>
  </si>
  <si>
    <t>↓  ED boarding (min)</t>
  </si>
  <si>
    <t xml:space="preserve">      KR2.1</t>
  </si>
  <si>
    <t xml:space="preserve">      Reduce the ED left-without-being-seen rate from 3.4% to 2.0%</t>
  </si>
  <si>
    <t>↓  Left-without-being-seen</t>
  </si>
  <si>
    <t xml:space="preserve">      KR2.2</t>
  </si>
  <si>
    <t xml:space="preserve">      KR2.3</t>
  </si>
  <si>
    <t xml:space="preserve">O3:  </t>
  </si>
  <si>
    <t>O2:  Improve outpatient appointment access and scheduling lead times</t>
  </si>
  <si>
    <t>Miguel Torres</t>
  </si>
  <si>
    <t xml:space="preserve">      KR3.1</t>
  </si>
  <si>
    <t xml:space="preserve">      KR3.2</t>
  </si>
  <si>
    <t xml:space="preserve">      KR3.3</t>
  </si>
  <si>
    <t xml:space="preserve">      Reduce median third-next-available appointment lead time from 18 to 6 days</t>
  </si>
  <si>
    <t>↓  Third-next-available (days)</t>
  </si>
  <si>
    <t xml:space="preserve">      Raise share of new-patient appointments scheduled within 7 days from 30% to 100%</t>
  </si>
  <si>
    <t>Christine Barlow</t>
  </si>
  <si>
    <t>↑  New-patient appts within 7 days</t>
  </si>
  <si>
    <t xml:space="preserve">      Raise share of open appointment slots offered for online self-scheduling from 50% to 100%</t>
  </si>
  <si>
    <t>Dana Ouellette</t>
  </si>
  <si>
    <t>↑  Slots on online scheduling</t>
  </si>
  <si>
    <t>O3:  Reduce in-clinic patient wait and visit cycle times</t>
  </si>
  <si>
    <t xml:space="preserve">      Raise share of patients seen within 15 minutes of appointment time from 35% to 65%</t>
  </si>
  <si>
    <t>↑  Seen within 15 min</t>
  </si>
  <si>
    <t xml:space="preserve">      Reduce average in-clinic waiting-room time from 75 to 15 minutes</t>
  </si>
  <si>
    <t>↓  Waiting-room time (min)</t>
  </si>
  <si>
    <t xml:space="preserve">      Reduce average outpatient visit cycle time from 95 to 55 minutes</t>
  </si>
  <si>
    <t>↓  Visit cycle time (min)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</si>
</sst>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###"/>
  </numFmts>
  <fonts count="16">
    <font>
      <sz val="11.0"/>
      <color theme="1"/>
      <name val="Calibri"/>
      <scheme val="minor"/>
    </font>
    <font>
      <b/>
      <sz val="16.0"/>
      <color rgb="FF1E40AF"/>
      <name val="Arial"/>
    </font>
    <font/>
    <font>
      <sz val="9.0"/>
      <color rgb="FF3B82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1E40AF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1E40AF"/>
      <name val="Arial"/>
    </font>
    <font>
      <b/>
      <sz val="8.0"/>
      <color rgb="FF374151"/>
      <name val="Arial"/>
    </font>
    <font>
      <sz val="11.0"/>
      <color theme="1"/>
      <name val="Calibri"/>
    </font>
    <font>
      <b/>
      <sz val="9.0"/>
      <color rgb="FF1E40AF"/>
      <name val="Arial"/>
    </font>
    <font>
      <sz val="8.0"/>
      <color rgb="FF111827"/>
      <name val="Arial"/>
    </font>
    <font>
      <sz val="8.0"/>
      <color rgb="FF374151"/>
      <name val="Arial"/>
    </font>
    <font>
      <b/>
      <sz val="8.0"/>
      <color rgb="FF1E40AF"/>
      <name val="Arial"/>
    </font>
  </fonts>
  <fills count="9">
    <fill>
      <patternFill patternType="none"/>
    </fill>
    <fill>
      <patternFill patternType="lightGray"/>
    </fill>
    <fill>
      <patternFill patternType="solid">
        <fgColor rgb="FFEFF6FF"/>
        <bgColor rgb="FFEFF6FF"/>
      </patternFill>
    </fill>
    <fill>
      <patternFill patternType="solid">
        <fgColor rgb="FFF8FAFC"/>
        <bgColor rgb="FFF8FAFC"/>
      </patternFill>
    </fill>
    <fill>
      <patternFill patternType="solid">
        <fgColor rgb="FFBFDBFE"/>
        <bgColor rgb="FFBFDBFE"/>
      </patternFill>
    </fill>
    <fill>
      <patternFill patternType="solid">
        <fgColor rgb="FFFFEDD5"/>
        <bgColor rgb="FFFFEDD5"/>
      </patternFill>
    </fill>
    <fill>
      <patternFill patternType="solid">
        <fgColor rgb="FFFEF9C3"/>
        <bgColor rgb="FFFEF9C3"/>
      </patternFill>
    </fill>
    <fill>
      <patternFill patternType="solid">
        <fgColor rgb="FF1E3A5F"/>
        <bgColor rgb="FF1E3A5F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0" fillId="0" fontId="5" numFmtId="0" xfId="0" applyAlignment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shrinkToFit="0" wrapText="1"/>
    </xf>
    <xf borderId="1" fillId="6" fontId="7" numFmtId="0" xfId="0" applyAlignment="1" applyBorder="1" applyFill="1" applyFont="1">
      <alignment horizontal="left" shrinkToFit="0" vertical="center" wrapText="1"/>
    </xf>
    <xf borderId="4" fillId="7" fontId="8" numFmtId="0" xfId="0" applyAlignment="1" applyBorder="1" applyFill="1" applyFont="1">
      <alignment horizontal="left" shrinkToFit="0" vertical="center" wrapText="0"/>
    </xf>
    <xf borderId="4" fillId="7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0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horizontal="center" shrinkToFit="0" vertical="center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0" numFmtId="1" xfId="0" applyAlignment="1" applyBorder="1" applyFill="1" applyFont="1" applyNumberFormat="1">
      <alignment horizontal="center" shrinkToFit="0" vertical="center" wrapText="0"/>
    </xf>
    <xf borderId="4" fillId="8" fontId="13" numFmtId="0" xfId="0" applyAlignment="1" applyBorder="1" applyFill="1" applyFont="1">
      <alignment horizontal="left" shrinkToFit="0" vertical="center" wrapText="1"/>
    </xf>
    <xf borderId="4" fillId="8" fontId="14" numFmtId="0" xfId="0" applyAlignment="1" applyBorder="1" applyFill="1" applyFont="1">
      <alignment horizontal="center" shrinkToFit="0" vertical="center" wrapText="0"/>
    </xf>
    <xf borderId="4" fillId="8" fontId="14" numFmtId="0" xfId="0" applyAlignment="1" applyBorder="1" applyFill="1" applyFont="1">
      <alignment horizontal="left" shrinkToFit="0" vertical="center" wrapText="0"/>
    </xf>
    <xf borderId="4" fillId="8" fontId="15" numFmtId="9" xfId="0" applyAlignment="1" applyBorder="1" applyFill="1" applyFont="1" applyNumberFormat="1">
      <alignment horizontal="center" shrinkToFit="0" vertical="center" wrapText="0"/>
    </xf>
    <xf borderId="4" fillId="8" fontId="14" numFmtId="164" xfId="0" applyAlignment="1" applyBorder="1" applyFill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3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2"/>
      <c r="C3" s="3"/>
      <c r="D3" s="5" t="s">
        <v>2</v>
      </c>
      <c r="E3" s="2"/>
      <c r="F3" s="3"/>
      <c r="G3" s="5" t="s">
        <v>3</v>
      </c>
      <c r="H3" s="3"/>
    </row>
    <row r="4" ht="6.0" customHeight="1"/>
    <row r="5" ht="19.5" customHeight="1">
      <c r="A5" s="6" t="s">
        <v>4</v>
      </c>
      <c r="G5" s="7">
        <f>IFERROR(AVERAGE(E11,E12,E13,E15,E16,E17,E19,E20,E21),"")</f>
        <v>0.4503963067</v>
      </c>
      <c r="H5" s="3"/>
    </row>
    <row r="6" ht="3.75" customHeight="1"/>
    <row r="7" ht="27.75" customHeight="1">
      <c r="A7" s="8" t="s">
        <v>8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 t="s">
        <v>20</v>
      </c>
      <c r="C10" s="14" t="s">
        <v>21</v>
      </c>
      <c r="D10" s="15"/>
      <c r="E10" s="16">
        <f>IFERROR(AVERAGE(E11,E12,E13),"")</f>
        <v>0.6953159041</v>
      </c>
      <c r="F10" s="13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7">
        <f>IFERROR(ROUND(E10*100,0),"")</f>
        <v>70</v>
      </c>
    </row>
    <row r="11" ht="30.0" customHeight="1">
      <c r="A11" s="18" t="s">
        <v>23</v>
      </c>
      <c r="B11" s="19" t="s">
        <v>20</v>
      </c>
      <c r="C11" s="20" t="s">
        <v>21</v>
      </c>
      <c r="D11" s="19" t="s">
        <v>24</v>
      </c>
      <c r="E11" s="21">
        <f>IF(H11="","",MAX(0,MIN(1,(42-H11)/(42-25))))</f>
        <v>0.6470588235</v>
      </c>
      <c r="F11" s="19" t="str">
        <f t="shared" si="1"/>
        <v>On Track</v>
      </c>
      <c r="G11" s="22">
        <v>34.0</v>
      </c>
      <c r="H11" s="22">
        <v>31.0</v>
      </c>
    </row>
    <row r="12" ht="30.0" customHeight="1">
      <c r="A12" s="18" t="s">
        <v>27</v>
      </c>
      <c r="B12" s="19" t="s">
        <v>20</v>
      </c>
      <c r="C12" s="20" t="s">
        <v>29</v>
      </c>
      <c r="D12" s="19" t="s">
        <v>30</v>
      </c>
      <c r="E12" s="21">
        <f>IF(H12="","",MAX(0,MIN(1,(240-H12)/(240-60))))</f>
        <v>0.4388888889</v>
      </c>
      <c r="F12" s="19" t="str">
        <f t="shared" si="1"/>
        <v>At Risk</v>
      </c>
      <c r="G12" s="22">
        <v>150.0</v>
      </c>
      <c r="H12" s="22">
        <v>161.0</v>
      </c>
    </row>
    <row r="13" ht="30.0" customHeight="1">
      <c r="A13" s="18" t="s">
        <v>32</v>
      </c>
      <c r="B13" s="19" t="s">
        <v>20</v>
      </c>
      <c r="C13" s="20" t="s">
        <v>21</v>
      </c>
      <c r="D13" s="19" t="s">
        <v>33</v>
      </c>
      <c r="E13" s="21">
        <f>IF(H13="","",MAX(0,MIN(1,(3.4-H13)/(3.4-2))))</f>
        <v>1</v>
      </c>
      <c r="F13" s="19" t="str">
        <f t="shared" si="1"/>
        <v>Completed</v>
      </c>
      <c r="G13" s="22">
        <v>2.7</v>
      </c>
      <c r="H13" s="22">
        <v>2.0</v>
      </c>
    </row>
    <row r="14" ht="19.5" customHeight="1">
      <c r="A14" s="12" t="s">
        <v>37</v>
      </c>
      <c r="B14" s="13" t="s">
        <v>20</v>
      </c>
      <c r="C14" s="14" t="s">
        <v>38</v>
      </c>
      <c r="D14" s="15"/>
      <c r="E14" s="16">
        <f>IFERROR(AVERAGE(E15,E16,E17),"")</f>
        <v>0.4447619048</v>
      </c>
      <c r="F14" s="13" t="str">
        <f t="shared" si="1"/>
        <v>At Risk</v>
      </c>
      <c r="G14" s="17">
        <v>100.0</v>
      </c>
      <c r="H14" s="17">
        <f>IFERROR(ROUND(E14*100,0),"")</f>
        <v>44</v>
      </c>
    </row>
    <row r="15" ht="30.0" customHeight="1">
      <c r="A15" s="18" t="s">
        <v>42</v>
      </c>
      <c r="B15" s="19" t="s">
        <v>20</v>
      </c>
      <c r="C15" s="20" t="s">
        <v>38</v>
      </c>
      <c r="D15" s="19" t="s">
        <v>43</v>
      </c>
      <c r="E15" s="21">
        <f>IF(H15="","",MAX(0,MIN(1,(18-H15)/(18-6))))</f>
        <v>0.5</v>
      </c>
      <c r="F15" s="19" t="str">
        <f t="shared" si="1"/>
        <v>At Risk</v>
      </c>
      <c r="G15" s="22">
        <v>11.0</v>
      </c>
      <c r="H15" s="22">
        <v>12.0</v>
      </c>
    </row>
    <row r="16" ht="30.0" customHeight="1">
      <c r="A16" s="18" t="s">
        <v>44</v>
      </c>
      <c r="B16" s="19" t="s">
        <v>20</v>
      </c>
      <c r="C16" s="20" t="s">
        <v>45</v>
      </c>
      <c r="D16" s="19" t="s">
        <v>46</v>
      </c>
      <c r="E16" s="21">
        <f>IF(H16="","",MAX(0,MIN(1,(H16-30)/(100-30))))</f>
        <v>0.2142857143</v>
      </c>
      <c r="F16" s="19" t="str">
        <f t="shared" si="1"/>
        <v>In Trouble</v>
      </c>
      <c r="G16" s="22">
        <v>70.0</v>
      </c>
      <c r="H16" s="22">
        <v>45.0</v>
      </c>
    </row>
    <row r="17" ht="30.0" customHeight="1">
      <c r="A17" s="18" t="s">
        <v>47</v>
      </c>
      <c r="B17" s="19" t="s">
        <v>20</v>
      </c>
      <c r="C17" s="20" t="s">
        <v>48</v>
      </c>
      <c r="D17" s="19" t="s">
        <v>49</v>
      </c>
      <c r="E17" s="21">
        <f>IF(H17="","",MAX(0,MIN(1,(H17-50)/(100-50))))</f>
        <v>0.62</v>
      </c>
      <c r="F17" s="19" t="str">
        <f t="shared" si="1"/>
        <v>On Track</v>
      </c>
      <c r="G17" s="22">
        <v>85.0</v>
      </c>
      <c r="H17" s="22">
        <v>81.0</v>
      </c>
    </row>
    <row r="18" ht="19.5" customHeight="1">
      <c r="A18" s="12" t="s">
        <v>50</v>
      </c>
      <c r="B18" s="13" t="s">
        <v>20</v>
      </c>
      <c r="C18" s="14" t="s">
        <v>48</v>
      </c>
      <c r="D18" s="15"/>
      <c r="E18" s="16">
        <f>IFERROR(AVERAGE(E19,E20,E21),"")</f>
        <v>0.2111111111</v>
      </c>
      <c r="F18" s="13" t="str">
        <f t="shared" si="1"/>
        <v>In Trouble</v>
      </c>
      <c r="G18" s="17">
        <v>100.0</v>
      </c>
      <c r="H18" s="17">
        <f>IFERROR(ROUND(E18*100,0),"")</f>
        <v>21</v>
      </c>
    </row>
    <row r="19" ht="30.0" customHeight="1">
      <c r="A19" s="18" t="s">
        <v>51</v>
      </c>
      <c r="B19" s="19" t="s">
        <v>20</v>
      </c>
      <c r="C19" s="20" t="s">
        <v>38</v>
      </c>
      <c r="D19" s="19" t="s">
        <v>52</v>
      </c>
      <c r="E19" s="21">
        <f>IF(H19="","",MAX(0,MIN(1,(H19-35)/(65-35))))</f>
        <v>0.4</v>
      </c>
      <c r="F19" s="19" t="str">
        <f t="shared" si="1"/>
        <v>At Risk</v>
      </c>
      <c r="G19" s="22">
        <v>55.0</v>
      </c>
      <c r="H19" s="22">
        <v>47.0</v>
      </c>
    </row>
    <row r="20" ht="30.0" customHeight="1">
      <c r="A20" s="18" t="s">
        <v>53</v>
      </c>
      <c r="B20" s="19" t="s">
        <v>20</v>
      </c>
      <c r="C20" s="20" t="s">
        <v>48</v>
      </c>
      <c r="D20" s="19" t="s">
        <v>54</v>
      </c>
      <c r="E20" s="21">
        <f>IF(H20="","",MAX(0,MIN(1,(75-H20)/(75-15))))</f>
        <v>0.2333333333</v>
      </c>
      <c r="F20" s="19" t="str">
        <f t="shared" si="1"/>
        <v>In Trouble</v>
      </c>
      <c r="G20" s="22">
        <v>45.0</v>
      </c>
      <c r="H20" s="22">
        <v>61.0</v>
      </c>
    </row>
    <row r="21" ht="30.0" customHeight="1">
      <c r="A21" s="18" t="s">
        <v>55</v>
      </c>
      <c r="B21" s="19" t="s">
        <v>20</v>
      </c>
      <c r="C21" s="20" t="s">
        <v>29</v>
      </c>
      <c r="D21" s="19" t="s">
        <v>56</v>
      </c>
      <c r="E21" s="21">
        <f>IF(H21="","",MAX(0,MIN(1,(95-H21)/(95-55))))</f>
        <v>0</v>
      </c>
      <c r="F21" s="19" t="str">
        <f t="shared" si="1"/>
        <v>Not Started</v>
      </c>
      <c r="G21" s="22">
        <v>75.0</v>
      </c>
      <c r="H21" s="22">
        <v>95.0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3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5</v>
      </c>
      <c r="B3" s="2"/>
      <c r="C3" s="3"/>
      <c r="D3" s="5" t="s">
        <v>6</v>
      </c>
      <c r="E3" s="2"/>
      <c r="F3" s="3"/>
      <c r="G3" s="5" t="s">
        <v>7</v>
      </c>
      <c r="H3" s="3"/>
    </row>
    <row r="4" ht="6.0" customHeight="1"/>
    <row r="5" ht="19.5" customHeight="1">
      <c r="A5" s="6" t="s">
        <v>4</v>
      </c>
      <c r="G5" s="7" t="str">
        <f>IFERROR(AVERAGE(E11,E12,E13,E15,E16,E17,E19,E20,E21),"")</f>
        <v/>
      </c>
      <c r="H5" s="3"/>
    </row>
    <row r="6" ht="3.75" customHeight="1"/>
    <row r="7" ht="27.75" customHeight="1">
      <c r="A7" s="9" t="s">
        <v>9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19</v>
      </c>
      <c r="B10" s="13"/>
      <c r="C10" s="14"/>
      <c r="D10" s="15"/>
      <c r="E10" s="16" t="str">
        <f>IFERROR(AVERAGE(E11,E12,E13),"")</f>
        <v/>
      </c>
      <c r="F10" s="13" t="str">
        <f t="shared" ref="F10:F21" si="1">IF(E10="","",IF(E10&lt;=0,"Not Started",IF(E10&gt;=1,"Completed",IF(E10&gt;=0.6,"On Track",IF(E10&gt;=0.3,"At Risk","In Trouble")))))</f>
        <v/>
      </c>
      <c r="G10" s="17"/>
      <c r="H10" s="17">
        <f>IFERROR(ROUND(E10*100,0),"")</f>
        <v>0</v>
      </c>
    </row>
    <row r="11" ht="30.0" customHeight="1">
      <c r="A11" s="18" t="s">
        <v>22</v>
      </c>
      <c r="B11" s="19"/>
      <c r="C11" s="20"/>
      <c r="D11" s="19"/>
      <c r="E11" s="21" t="str">
        <f t="shared" ref="E11:E13" si="2">IF(OR(G11="",H11=""),"",MAX(0,MIN(1,H11/G11)))</f>
        <v/>
      </c>
      <c r="F11" s="19" t="str">
        <f t="shared" si="1"/>
        <v/>
      </c>
      <c r="G11" s="22"/>
      <c r="H11" s="22"/>
    </row>
    <row r="12" ht="30.0" customHeight="1">
      <c r="A12" s="18" t="s">
        <v>25</v>
      </c>
      <c r="B12" s="19"/>
      <c r="C12" s="20"/>
      <c r="D12" s="19"/>
      <c r="E12" s="21" t="str">
        <f t="shared" si="2"/>
        <v/>
      </c>
      <c r="F12" s="19" t="str">
        <f t="shared" si="1"/>
        <v/>
      </c>
      <c r="G12" s="22"/>
      <c r="H12" s="22"/>
    </row>
    <row r="13" ht="30.0" customHeight="1">
      <c r="A13" s="18" t="s">
        <v>26</v>
      </c>
      <c r="B13" s="19"/>
      <c r="C13" s="20"/>
      <c r="D13" s="19"/>
      <c r="E13" s="21" t="str">
        <f t="shared" si="2"/>
        <v/>
      </c>
      <c r="F13" s="19" t="str">
        <f t="shared" si="1"/>
        <v/>
      </c>
      <c r="G13" s="22"/>
      <c r="H13" s="22"/>
    </row>
    <row r="14" ht="19.5" customHeight="1">
      <c r="A14" s="12" t="s">
        <v>28</v>
      </c>
      <c r="B14" s="13"/>
      <c r="C14" s="14"/>
      <c r="D14" s="15"/>
      <c r="E14" s="16" t="str">
        <f>IFERROR(AVERAGE(E15,E16,E17),"")</f>
        <v/>
      </c>
      <c r="F14" s="13" t="str">
        <f t="shared" si="1"/>
        <v/>
      </c>
      <c r="G14" s="17"/>
      <c r="H14" s="17">
        <f>IFERROR(ROUND(E14*100,0),"")</f>
        <v>0</v>
      </c>
    </row>
    <row r="15" ht="30.0" customHeight="1">
      <c r="A15" s="18" t="s">
        <v>31</v>
      </c>
      <c r="B15" s="19"/>
      <c r="C15" s="20"/>
      <c r="D15" s="19"/>
      <c r="E15" s="21" t="str">
        <f t="shared" ref="E15:E17" si="3">IF(OR(G15="",H15=""),"",MAX(0,MIN(1,H15/G15)))</f>
        <v/>
      </c>
      <c r="F15" s="19" t="str">
        <f t="shared" si="1"/>
        <v/>
      </c>
      <c r="G15" s="22"/>
      <c r="H15" s="22"/>
    </row>
    <row r="16" ht="30.0" customHeight="1">
      <c r="A16" s="18" t="s">
        <v>34</v>
      </c>
      <c r="B16" s="19"/>
      <c r="C16" s="20"/>
      <c r="D16" s="19"/>
      <c r="E16" s="21" t="str">
        <f t="shared" si="3"/>
        <v/>
      </c>
      <c r="F16" s="19" t="str">
        <f t="shared" si="1"/>
        <v/>
      </c>
      <c r="G16" s="22"/>
      <c r="H16" s="22"/>
    </row>
    <row r="17" ht="30.0" customHeight="1">
      <c r="A17" s="18" t="s">
        <v>35</v>
      </c>
      <c r="B17" s="19"/>
      <c r="C17" s="20"/>
      <c r="D17" s="19"/>
      <c r="E17" s="21" t="str">
        <f t="shared" si="3"/>
        <v/>
      </c>
      <c r="F17" s="19" t="str">
        <f t="shared" si="1"/>
        <v/>
      </c>
      <c r="G17" s="22"/>
      <c r="H17" s="22"/>
    </row>
    <row r="18" ht="19.5" customHeight="1">
      <c r="A18" s="12" t="s">
        <v>36</v>
      </c>
      <c r="B18" s="13"/>
      <c r="C18" s="14"/>
      <c r="D18" s="15"/>
      <c r="E18" s="16" t="str">
        <f>IFERROR(AVERAGE(E19,E20,E21),"")</f>
        <v/>
      </c>
      <c r="F18" s="13" t="str">
        <f t="shared" si="1"/>
        <v/>
      </c>
      <c r="G18" s="17"/>
      <c r="H18" s="17">
        <f>IFERROR(ROUND(E18*100,0),"")</f>
        <v>0</v>
      </c>
    </row>
    <row r="19" ht="30.0" customHeight="1">
      <c r="A19" s="18" t="s">
        <v>39</v>
      </c>
      <c r="B19" s="19"/>
      <c r="C19" s="20"/>
      <c r="D19" s="19"/>
      <c r="E19" s="21" t="str">
        <f t="shared" ref="E19:E21" si="4">IF(OR(G19="",H19=""),"",MAX(0,MIN(1,H19/G19)))</f>
        <v/>
      </c>
      <c r="F19" s="19" t="str">
        <f t="shared" si="1"/>
        <v/>
      </c>
      <c r="G19" s="22"/>
      <c r="H19" s="22"/>
    </row>
    <row r="20" ht="30.0" customHeight="1">
      <c r="A20" s="18" t="s">
        <v>40</v>
      </c>
      <c r="B20" s="19"/>
      <c r="C20" s="20"/>
      <c r="D20" s="19"/>
      <c r="E20" s="21" t="str">
        <f t="shared" si="4"/>
        <v/>
      </c>
      <c r="F20" s="19" t="str">
        <f t="shared" si="1"/>
        <v/>
      </c>
      <c r="G20" s="22"/>
      <c r="H20" s="22"/>
    </row>
    <row r="21" ht="30.0" customHeight="1">
      <c r="A21" s="18" t="s">
        <v>41</v>
      </c>
      <c r="B21" s="19"/>
      <c r="C21" s="20"/>
      <c r="D21" s="19"/>
      <c r="E21" s="21" t="str">
        <f t="shared" si="4"/>
        <v/>
      </c>
      <c r="F21" s="19" t="str">
        <f t="shared" si="1"/>
        <v/>
      </c>
      <c r="G21" s="22"/>
      <c r="H21" s="22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2026-09-21T18:04:22Z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