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oNswQNryRFun5mxvXij7Z15jxa2Ktz+O/HcvKo/g7TM="/>
    </ext>
  </extLst>
</workbook>
</file>

<file path=xl/sharedStrings.xml><?xml version="1.0" encoding="utf-8"?>
<sst xmlns="http://schemas.openxmlformats.org/spreadsheetml/2006/main" count="86" uniqueCount="58">
  <si>
    <t>Root Cause Analysis OKR Tracker</t>
  </si>
  <si>
    <t>Editable OKR Template  ·  profit.co  ·  Healthcare / MedTech  ·  Operations  ·  Quality &amp; Safety</t>
  </si>
  <si>
    <t>Department:  Operations · Quality &amp; Safety</t>
  </si>
  <si>
    <t>Quarter:  Q4 2026</t>
  </si>
  <si>
    <t>Overall OKR Score (auto-calculated)</t>
  </si>
  <si>
    <t>Company:</t>
  </si>
  <si>
    <t>Department: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</si>
  <si>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</si>
  <si>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</si>
  <si>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</si>
  <si>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</si>
  <si>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</si>
  <si>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</si>
  <si>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ℹ  Enter your objectives, then each KR's Owner, Type, Plan (this period's checkpoint) and Actual (current value). Progress and Lifecycle Status calculate automatically.</t>
  </si>
  <si>
    <t>Progress</t>
  </si>
  <si>
    <t>Lifecycle Status</t>
  </si>
  <si>
    <t>Plan</t>
  </si>
  <si>
    <t>Actual</t>
  </si>
  <si>
    <t>O1:  Complete root cause analyses on time</t>
  </si>
  <si>
    <t>Q4-2026</t>
  </si>
  <si>
    <t>Gerald Fowler</t>
  </si>
  <si>
    <t xml:space="preserve">O1:  </t>
  </si>
  <si>
    <t xml:space="preserve">      Reduce median RCA completion time from 21 to 9 days</t>
  </si>
  <si>
    <t>↓  Median RCA completion time</t>
  </si>
  <si>
    <t xml:space="preserve">      KR1.1</t>
  </si>
  <si>
    <t xml:space="preserve">      Raise share of RCAs initiated within 72 hours of a serious event from 58% to 88%</t>
  </si>
  <si>
    <t>Marisol Vega</t>
  </si>
  <si>
    <t>↑  RCAs initiated within 72h</t>
  </si>
  <si>
    <t xml:space="preserve">      KR1.2</t>
  </si>
  <si>
    <t xml:space="preserve">      KR1.3</t>
  </si>
  <si>
    <t xml:space="preserve">      Raise share of RCAs with full multidisciplinary participation from 46% to 80%</t>
  </si>
  <si>
    <t>↑  RCAs fully multidisciplinary</t>
  </si>
  <si>
    <t xml:space="preserve">O2:  </t>
  </si>
  <si>
    <t>O2:  Implement and sustain corrective actions</t>
  </si>
  <si>
    <t>Trevor Osei</t>
  </si>
  <si>
    <t xml:space="preserve">      KR2.1</t>
  </si>
  <si>
    <t xml:space="preserve">      Raise share of corrective actions that are strong and systemic (not workarounds) from 52% to 82%</t>
  </si>
  <si>
    <t>↑  Strong/systemic corrective actions</t>
  </si>
  <si>
    <t xml:space="preserve">      KR2.2</t>
  </si>
  <si>
    <t xml:space="preserve">      KR2.3</t>
  </si>
  <si>
    <t xml:space="preserve">O3:  </t>
  </si>
  <si>
    <t xml:space="preserve">      Raise share of corrective actions implemented within 60 days from 41% to 75%</t>
  </si>
  <si>
    <t>↑  Actions implemented in 60 days</t>
  </si>
  <si>
    <t xml:space="preserve">      KR3.1</t>
  </si>
  <si>
    <t xml:space="preserve">      Raise share of corrective actions with effectiveness verification from 63% to 90%</t>
  </si>
  <si>
    <t>Dr. Helena Cross</t>
  </si>
  <si>
    <t>↑  Actions effectiveness-verified</t>
  </si>
  <si>
    <t>O3:  Prevent recurrence and share learning</t>
  </si>
  <si>
    <t xml:space="preserve">      KR3.2</t>
  </si>
  <si>
    <t xml:space="preserve">      KR3.3</t>
  </si>
  <si>
    <t xml:space="preserve">      Raise share of high-risk processes with a proactive FMEA review from 55% to 85%</t>
  </si>
  <si>
    <t>Yolanda Briggs</t>
  </si>
  <si>
    <t>↑  High-risk processes with FMEA</t>
  </si>
  <si>
    <t xml:space="preserve">      Raise share of RCA learnings shared house-wide from 38% to 72%</t>
  </si>
  <si>
    <t>Claudia Reinhart</t>
  </si>
  <si>
    <t>↑  RCA learnings shared house-wide</t>
  </si>
  <si>
    <t xml:space="preserve">      Reduce recurrent events within 12 months of an RCA from 34 to 12 per year</t>
  </si>
  <si>
    <t>↓  Recurrent events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</si>
</sst>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EF9C3"/>
        <bgColor rgb="FFFEF9C3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7" fontId="7" numFmtId="0" xfId="0" applyAlignment="1" applyBorder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4</v>
      </c>
      <c r="G5" s="7">
        <f>IFERROR(AVERAGE(E11,E12,E13,E15,E16,E17,E19,E20,E21),"")</f>
        <v>0.4518760591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0.7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70</v>
      </c>
    </row>
    <row r="11" ht="30.0" customHeight="1">
      <c r="A11" s="18" t="s">
        <v>22</v>
      </c>
      <c r="B11" s="19" t="s">
        <v>19</v>
      </c>
      <c r="C11" s="20" t="s">
        <v>20</v>
      </c>
      <c r="D11" s="19" t="s">
        <v>23</v>
      </c>
      <c r="E11" s="21">
        <f>IF(H11="","",MAX(0,MIN(1,(H11-21)/(9-21))))</f>
        <v>0.6666666667</v>
      </c>
      <c r="F11" s="19" t="str">
        <f t="shared" si="1"/>
        <v>On Track</v>
      </c>
      <c r="G11" s="22">
        <v>15.0</v>
      </c>
      <c r="H11" s="22">
        <v>13.0</v>
      </c>
    </row>
    <row r="12" ht="30.0" customHeight="1">
      <c r="A12" s="18" t="s">
        <v>25</v>
      </c>
      <c r="B12" s="19" t="s">
        <v>19</v>
      </c>
      <c r="C12" s="20" t="s">
        <v>26</v>
      </c>
      <c r="D12" s="19" t="s">
        <v>27</v>
      </c>
      <c r="E12" s="21">
        <f>IF(H12="","",MAX(0,MIN(1,(H12-58)/(88-58))))</f>
        <v>0.4333333333</v>
      </c>
      <c r="F12" s="19" t="str">
        <f t="shared" si="1"/>
        <v>At Risk</v>
      </c>
      <c r="G12" s="22">
        <v>80.0</v>
      </c>
      <c r="H12" s="22">
        <v>71.0</v>
      </c>
    </row>
    <row r="13" ht="30.0" customHeight="1">
      <c r="A13" s="18" t="s">
        <v>30</v>
      </c>
      <c r="B13" s="19" t="s">
        <v>19</v>
      </c>
      <c r="C13" s="20" t="s">
        <v>26</v>
      </c>
      <c r="D13" s="19" t="s">
        <v>31</v>
      </c>
      <c r="E13" s="21">
        <f>IF(H13="","",MAX(0,MIN(1,(H13-46)/(80-46))))</f>
        <v>1</v>
      </c>
      <c r="F13" s="19" t="str">
        <f t="shared" si="1"/>
        <v>Completed</v>
      </c>
      <c r="G13" s="22">
        <v>70.0</v>
      </c>
      <c r="H13" s="22">
        <v>80.0</v>
      </c>
    </row>
    <row r="14" ht="19.5" customHeight="1">
      <c r="A14" s="12" t="s">
        <v>33</v>
      </c>
      <c r="B14" s="13" t="s">
        <v>19</v>
      </c>
      <c r="C14" s="14" t="s">
        <v>34</v>
      </c>
      <c r="D14" s="15"/>
      <c r="E14" s="16">
        <f>IFERROR(AVERAGE(E15,E16,E17),"")</f>
        <v>0.4340595497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36</v>
      </c>
      <c r="B15" s="19" t="s">
        <v>19</v>
      </c>
      <c r="C15" s="20" t="s">
        <v>34</v>
      </c>
      <c r="D15" s="19" t="s">
        <v>37</v>
      </c>
      <c r="E15" s="21">
        <f>IF(H15="","",MAX(0,MIN(1,(H15-52)/(82-52))))</f>
        <v>0.4666666667</v>
      </c>
      <c r="F15" s="19" t="str">
        <f t="shared" si="1"/>
        <v>At Risk</v>
      </c>
      <c r="G15" s="22">
        <v>75.0</v>
      </c>
      <c r="H15" s="22">
        <v>66.0</v>
      </c>
    </row>
    <row r="16" ht="30.0" customHeight="1">
      <c r="A16" s="18" t="s">
        <v>41</v>
      </c>
      <c r="B16" s="19" t="s">
        <v>19</v>
      </c>
      <c r="C16" s="20" t="s">
        <v>34</v>
      </c>
      <c r="D16" s="19" t="s">
        <v>42</v>
      </c>
      <c r="E16" s="21">
        <f>IF(H16="","",MAX(0,MIN(1,(H16-41)/(75-41))))</f>
        <v>0.2058823529</v>
      </c>
      <c r="F16" s="19" t="str">
        <f t="shared" si="1"/>
        <v>In Trouble</v>
      </c>
      <c r="G16" s="22">
        <v>62.0</v>
      </c>
      <c r="H16" s="22">
        <v>48.0</v>
      </c>
    </row>
    <row r="17" ht="30.0" customHeight="1">
      <c r="A17" s="18" t="s">
        <v>44</v>
      </c>
      <c r="B17" s="19" t="s">
        <v>19</v>
      </c>
      <c r="C17" s="20" t="s">
        <v>45</v>
      </c>
      <c r="D17" s="19" t="s">
        <v>46</v>
      </c>
      <c r="E17" s="21">
        <f>IF(H17="","",MAX(0,MIN(1,(H17-63)/(90-63))))</f>
        <v>0.6296296296</v>
      </c>
      <c r="F17" s="19" t="str">
        <f t="shared" si="1"/>
        <v>On Track</v>
      </c>
      <c r="G17" s="22">
        <v>78.0</v>
      </c>
      <c r="H17" s="22">
        <v>80.0</v>
      </c>
    </row>
    <row r="18" ht="19.5" customHeight="1">
      <c r="A18" s="12" t="s">
        <v>47</v>
      </c>
      <c r="B18" s="13" t="s">
        <v>19</v>
      </c>
      <c r="C18" s="14" t="s">
        <v>45</v>
      </c>
      <c r="D18" s="15"/>
      <c r="E18" s="16">
        <f>IFERROR(AVERAGE(E19,E20,E21),"")</f>
        <v>0.2215686275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50</v>
      </c>
      <c r="B19" s="19" t="s">
        <v>19</v>
      </c>
      <c r="C19" s="20" t="s">
        <v>51</v>
      </c>
      <c r="D19" s="19" t="s">
        <v>52</v>
      </c>
      <c r="E19" s="21">
        <f>IF(H19="","",MAX(0,MIN(1,(H19-55)/(85-55))))</f>
        <v>0.4</v>
      </c>
      <c r="F19" s="19" t="str">
        <f t="shared" si="1"/>
        <v>At Risk</v>
      </c>
      <c r="G19" s="22">
        <v>76.0</v>
      </c>
      <c r="H19" s="22">
        <v>67.0</v>
      </c>
    </row>
    <row r="20" ht="30.0" customHeight="1">
      <c r="A20" s="18" t="s">
        <v>53</v>
      </c>
      <c r="B20" s="19" t="s">
        <v>19</v>
      </c>
      <c r="C20" s="20" t="s">
        <v>54</v>
      </c>
      <c r="D20" s="19" t="s">
        <v>55</v>
      </c>
      <c r="E20" s="21">
        <f>IF(H20="","",MAX(0,MIN(1,(H20-38)/(72-38))))</f>
        <v>0.2647058824</v>
      </c>
      <c r="F20" s="19" t="str">
        <f t="shared" si="1"/>
        <v>In Trouble</v>
      </c>
      <c r="G20" s="22">
        <v>62.0</v>
      </c>
      <c r="H20" s="22">
        <v>47.0</v>
      </c>
    </row>
    <row r="21" ht="30.0" customHeight="1">
      <c r="A21" s="18" t="s">
        <v>56</v>
      </c>
      <c r="B21" s="19" t="s">
        <v>19</v>
      </c>
      <c r="C21" s="20" t="s">
        <v>45</v>
      </c>
      <c r="D21" s="19" t="s">
        <v>57</v>
      </c>
      <c r="E21" s="21">
        <f>IF(H21="","",MAX(0,MIN(1,(H21-34)/(12-34))))</f>
        <v>0</v>
      </c>
      <c r="F21" s="19" t="str">
        <f t="shared" si="1"/>
        <v>Not Started</v>
      </c>
      <c r="G21" s="22">
        <v>24.0</v>
      </c>
      <c r="H21" s="22">
        <v>34.0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4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11" t="s">
        <v>13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24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28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32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35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38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39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40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43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48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49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2026-09-22T04:42:00Z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