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uyx7XrW6wXMU90SYiXna6aD4AS1PV2iCPBi/s6L3hHE="/>
    </ext>
  </extLst>
</workbook>
</file>

<file path=xl/sharedStrings.xml><?xml version="1.0" encoding="utf-8"?>
<sst xmlns="http://schemas.openxmlformats.org/spreadsheetml/2006/main" count="86" uniqueCount="58">
  <si>
    <t>Surgical Outcome OKR Tracker</t>
  </si>
  <si>
    <t>Editable OKR Template  ·  profit.co  ·  Healthcare / MedTech  ·  Operations  ·  Quality &amp; Safety</t>
  </si>
  <si>
    <t>Company:</t>
  </si>
  <si>
    <t>Department:</t>
  </si>
  <si>
    <t>Quarter:</t>
  </si>
  <si>
    <t>Overall OKR Score (auto-calculated)</t>
  </si>
  <si>
    <t>Department:  Operations · Quality &amp; Safety</t>
  </si>
  <si>
    <t>Quarter:  Q4 2026</t>
  </si>
  <si>
    <t>ℹ  Enter your objectives, then each KR's Owner, Type, Plan (this period's checkpoint) and Actual (current value).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</si>
  <si>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</si>
  <si>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</si>
  <si>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</si>
  <si>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</si>
  <si>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</si>
  <si>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</si>
  <si>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</si>
  <si>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</si>
  <si>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</si>
  <si>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</si>
  <si>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O1:  Reduce surgical complications and infections</t>
  </si>
  <si>
    <t>Q4-2026</t>
  </si>
  <si>
    <t>Dr. Adrian Kohl</t>
  </si>
  <si>
    <t xml:space="preserve">      KR1.1</t>
  </si>
  <si>
    <t xml:space="preserve">      KR1.2</t>
  </si>
  <si>
    <t xml:space="preserve">      KR1.3</t>
  </si>
  <si>
    <t xml:space="preserve">O2:  </t>
  </si>
  <si>
    <t xml:space="preserve">      KR2.1</t>
  </si>
  <si>
    <t xml:space="preserve">      KR2.2</t>
  </si>
  <si>
    <t xml:space="preserve">      KR2.3</t>
  </si>
  <si>
    <t xml:space="preserve">O3:  </t>
  </si>
  <si>
    <t xml:space="preserve">      Reduce the surgical site infection (SSI) rate from 2.8% to 1.2%</t>
  </si>
  <si>
    <t>Bernadette Kowal</t>
  </si>
  <si>
    <t xml:space="preserve">      KR3.1</t>
  </si>
  <si>
    <t>↓  SSI rate</t>
  </si>
  <si>
    <t xml:space="preserve">      KR3.2</t>
  </si>
  <si>
    <t xml:space="preserve">      KR3.3</t>
  </si>
  <si>
    <t xml:space="preserve">      Reduce the overall surgical complication rate from 9.5% to 4.8%</t>
  </si>
  <si>
    <t>Dr. Ravi Chandrasekar</t>
  </si>
  <si>
    <t>↓  Surgical complication rate</t>
  </si>
  <si>
    <t xml:space="preserve">      Reduce the unplanned return-to-OR rate from 1.9% to 0.8%</t>
  </si>
  <si>
    <t>↓  Unplanned return-to-OR rate</t>
  </si>
  <si>
    <t>O2:  Strengthen perioperative safety practice</t>
  </si>
  <si>
    <t>Tamsin Reilly</t>
  </si>
  <si>
    <t xml:space="preserve">      Raise surgical-safety-checklist full completion from 72% to 100%</t>
  </si>
  <si>
    <t>↑  Safety-checklist completion</t>
  </si>
  <si>
    <t xml:space="preserve">      Raise surgical timeouts with full-team participation from 30% to 100%</t>
  </si>
  <si>
    <t>↑  Timeouts with full-team participation</t>
  </si>
  <si>
    <t xml:space="preserve">      Raise on-time antibiotic-prophylaxis administration (SCIP) from 60% to 100%</t>
  </si>
  <si>
    <t>Dr. Sofia Berglund</t>
  </si>
  <si>
    <t>↑  On-time antibiotic prophylaxis</t>
  </si>
  <si>
    <t>O3:  Improve surgical efficiency and outcomes review</t>
  </si>
  <si>
    <t xml:space="preserve">      Raise on-time first-case starts from 78% to 100%</t>
  </si>
  <si>
    <t>Malik Dansereau</t>
  </si>
  <si>
    <t>↑  On-time first-case starts</t>
  </si>
  <si>
    <t xml:space="preserve">      Raise share of morbidity &amp; mortality outcome reviews completed within 30 days from 55% to 91%</t>
  </si>
  <si>
    <t>↑  M&amp;M reviews within 30 days</t>
  </si>
  <si>
    <t xml:space="preserve">      Reduce the 30-day post-surgical mortality index from 3.1 to 1.2</t>
  </si>
  <si>
    <t>↓  Post-surgical mortality index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</si>
</sst>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EDD5"/>
        <bgColor rgb="FFFFEDD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1" fillId="7" fontId="7" numFmtId="0" xfId="0" applyAlignment="1" applyBorder="1" applyFill="1" applyFont="1">
      <alignment shrinkToFit="0" wrapText="1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6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5</v>
      </c>
      <c r="G5" s="7">
        <f>IFERROR(AVERAGE(E11,E12,E13,E15,E16,E17,E19,E20,E21),"")</f>
        <v>0.4454967609</v>
      </c>
      <c r="H5" s="3"/>
    </row>
    <row r="6" ht="3.75" customHeight="1"/>
    <row r="7" ht="27.75" customHeight="1">
      <c r="A7" s="16" t="s">
        <v>18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19</v>
      </c>
      <c r="B10" s="12" t="s">
        <v>20</v>
      </c>
      <c r="C10" s="13" t="s">
        <v>21</v>
      </c>
      <c r="D10" s="14"/>
      <c r="E10" s="15">
        <f>IFERROR(AVERAGE(E11,E12,E13),"")</f>
        <v>0.6906028369</v>
      </c>
      <c r="F10" s="12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30</v>
      </c>
      <c r="B11" s="19" t="s">
        <v>20</v>
      </c>
      <c r="C11" s="20" t="s">
        <v>31</v>
      </c>
      <c r="D11" s="19" t="s">
        <v>33</v>
      </c>
      <c r="E11" s="21">
        <f>IF(H11="","",MAX(0,MIN(1,(H11-2.8)/(1.2-2.8))))</f>
        <v>0.625</v>
      </c>
      <c r="F11" s="19" t="str">
        <f t="shared" si="1"/>
        <v>On Track</v>
      </c>
      <c r="G11" s="22">
        <v>2.0</v>
      </c>
      <c r="H11" s="22">
        <v>1.8</v>
      </c>
    </row>
    <row r="12" ht="30.0" customHeight="1">
      <c r="A12" s="18" t="s">
        <v>36</v>
      </c>
      <c r="B12" s="19" t="s">
        <v>20</v>
      </c>
      <c r="C12" s="20" t="s">
        <v>37</v>
      </c>
      <c r="D12" s="19" t="s">
        <v>38</v>
      </c>
      <c r="E12" s="21">
        <f>IF(H12="","",MAX(0,MIN(1,(H12-9.5)/(4.8-9.5))))</f>
        <v>0.4468085106</v>
      </c>
      <c r="F12" s="19" t="str">
        <f t="shared" si="1"/>
        <v>At Risk</v>
      </c>
      <c r="G12" s="22">
        <v>7.0</v>
      </c>
      <c r="H12" s="22">
        <v>7.4</v>
      </c>
    </row>
    <row r="13" ht="30.0" customHeight="1">
      <c r="A13" s="18" t="s">
        <v>39</v>
      </c>
      <c r="B13" s="19" t="s">
        <v>20</v>
      </c>
      <c r="C13" s="20" t="s">
        <v>21</v>
      </c>
      <c r="D13" s="19" t="s">
        <v>40</v>
      </c>
      <c r="E13" s="21">
        <f>IF(H13="","",MAX(0,MIN(1,(H13-1.9)/(0.8-1.9))))</f>
        <v>1</v>
      </c>
      <c r="F13" s="19" t="str">
        <f t="shared" si="1"/>
        <v>Completed</v>
      </c>
      <c r="G13" s="22">
        <v>1.3</v>
      </c>
      <c r="H13" s="22">
        <v>0.8</v>
      </c>
    </row>
    <row r="14" ht="19.5" customHeight="1">
      <c r="A14" s="11" t="s">
        <v>41</v>
      </c>
      <c r="B14" s="12" t="s">
        <v>20</v>
      </c>
      <c r="C14" s="13" t="s">
        <v>42</v>
      </c>
      <c r="D14" s="14"/>
      <c r="E14" s="15">
        <f>IFERROR(AVERAGE(E15,E16,E17),"")</f>
        <v>0.4261904762</v>
      </c>
      <c r="F14" s="12" t="str">
        <f t="shared" si="1"/>
        <v>At Risk</v>
      </c>
      <c r="G14" s="17">
        <v>100.0</v>
      </c>
      <c r="H14" s="17">
        <f>IFERROR(ROUND(E14*100,0),"")</f>
        <v>43</v>
      </c>
    </row>
    <row r="15" ht="30.0" customHeight="1">
      <c r="A15" s="18" t="s">
        <v>43</v>
      </c>
      <c r="B15" s="19" t="s">
        <v>20</v>
      </c>
      <c r="C15" s="20" t="s">
        <v>42</v>
      </c>
      <c r="D15" s="19" t="s">
        <v>44</v>
      </c>
      <c r="E15" s="21">
        <f>IF(H15="","",MAX(0,MIN(1,(H15-72)/(100-72))))</f>
        <v>0.4642857143</v>
      </c>
      <c r="F15" s="19" t="str">
        <f t="shared" si="1"/>
        <v>At Risk</v>
      </c>
      <c r="G15" s="22">
        <v>92.0</v>
      </c>
      <c r="H15" s="22">
        <v>85.0</v>
      </c>
    </row>
    <row r="16" ht="30.0" customHeight="1">
      <c r="A16" s="18" t="s">
        <v>45</v>
      </c>
      <c r="B16" s="19" t="s">
        <v>20</v>
      </c>
      <c r="C16" s="20" t="s">
        <v>42</v>
      </c>
      <c r="D16" s="19" t="s">
        <v>46</v>
      </c>
      <c r="E16" s="21">
        <f>IF(H16="","",MAX(0,MIN(1,(H16-30)/(100-30))))</f>
        <v>0.2142857143</v>
      </c>
      <c r="F16" s="19" t="str">
        <f t="shared" si="1"/>
        <v>In Trouble</v>
      </c>
      <c r="G16" s="22">
        <v>72.0</v>
      </c>
      <c r="H16" s="22">
        <v>45.0</v>
      </c>
    </row>
    <row r="17" ht="30.0" customHeight="1">
      <c r="A17" s="18" t="s">
        <v>47</v>
      </c>
      <c r="B17" s="19" t="s">
        <v>20</v>
      </c>
      <c r="C17" s="20" t="s">
        <v>48</v>
      </c>
      <c r="D17" s="19" t="s">
        <v>49</v>
      </c>
      <c r="E17" s="21">
        <f>IF(H17="","",MAX(0,MIN(1,(H17-60)/(100-60))))</f>
        <v>0.6</v>
      </c>
      <c r="F17" s="19" t="str">
        <f t="shared" si="1"/>
        <v>On Track</v>
      </c>
      <c r="G17" s="22">
        <v>82.0</v>
      </c>
      <c r="H17" s="22">
        <v>84.0</v>
      </c>
    </row>
    <row r="18" ht="19.5" customHeight="1">
      <c r="A18" s="11" t="s">
        <v>50</v>
      </c>
      <c r="B18" s="12" t="s">
        <v>20</v>
      </c>
      <c r="C18" s="13" t="s">
        <v>31</v>
      </c>
      <c r="D18" s="14"/>
      <c r="E18" s="15">
        <f>IFERROR(AVERAGE(E19,E20,E21),"")</f>
        <v>0.2196969697</v>
      </c>
      <c r="F18" s="12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51</v>
      </c>
      <c r="B19" s="19" t="s">
        <v>20</v>
      </c>
      <c r="C19" s="20" t="s">
        <v>52</v>
      </c>
      <c r="D19" s="19" t="s">
        <v>53</v>
      </c>
      <c r="E19" s="21">
        <f>IF(H19="","",MAX(0,MIN(1,(H19-78)/(100-78))))</f>
        <v>0.4090909091</v>
      </c>
      <c r="F19" s="19" t="str">
        <f t="shared" si="1"/>
        <v>At Risk</v>
      </c>
      <c r="G19" s="22">
        <v>93.0</v>
      </c>
      <c r="H19" s="22">
        <v>87.0</v>
      </c>
    </row>
    <row r="20" ht="30.0" customHeight="1">
      <c r="A20" s="18" t="s">
        <v>54</v>
      </c>
      <c r="B20" s="19" t="s">
        <v>20</v>
      </c>
      <c r="C20" s="20" t="s">
        <v>31</v>
      </c>
      <c r="D20" s="19" t="s">
        <v>55</v>
      </c>
      <c r="E20" s="21">
        <f>IF(H20="","",MAX(0,MIN(1,(H20-55)/(91-55))))</f>
        <v>0.25</v>
      </c>
      <c r="F20" s="19" t="str">
        <f t="shared" si="1"/>
        <v>In Trouble</v>
      </c>
      <c r="G20" s="22">
        <v>78.0</v>
      </c>
      <c r="H20" s="22">
        <v>64.0</v>
      </c>
    </row>
    <row r="21" ht="30.0" customHeight="1">
      <c r="A21" s="18" t="s">
        <v>56</v>
      </c>
      <c r="B21" s="19" t="s">
        <v>20</v>
      </c>
      <c r="C21" s="20" t="s">
        <v>21</v>
      </c>
      <c r="D21" s="19" t="s">
        <v>57</v>
      </c>
      <c r="E21" s="21">
        <f>IF(H21="","",MAX(0,MIN(1,(H21-3.1)/(1.2-3.1))))</f>
        <v>0</v>
      </c>
      <c r="F21" s="19" t="str">
        <f t="shared" si="1"/>
        <v>Not Started</v>
      </c>
      <c r="G21" s="22">
        <v>2.2</v>
      </c>
      <c r="H21" s="22">
        <v>3.1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3</v>
      </c>
      <c r="E3" s="2"/>
      <c r="F3" s="3"/>
      <c r="G3" s="5" t="s">
        <v>4</v>
      </c>
      <c r="H3" s="3"/>
    </row>
    <row r="4" ht="6.0" customHeight="1"/>
    <row r="5" ht="19.5" customHeight="1">
      <c r="A5" s="6" t="s">
        <v>5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17</v>
      </c>
      <c r="B10" s="12"/>
      <c r="C10" s="13"/>
      <c r="D10" s="14"/>
      <c r="E10" s="15" t="str">
        <f>IFERROR(AVERAGE(E11,E12,E13),"")</f>
        <v/>
      </c>
      <c r="F10" s="12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23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24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1" t="s">
        <v>25</v>
      </c>
      <c r="B14" s="12"/>
      <c r="C14" s="13"/>
      <c r="D14" s="14"/>
      <c r="E14" s="15" t="str">
        <f>IFERROR(AVERAGE(E15,E16,E17),"")</f>
        <v/>
      </c>
      <c r="F14" s="12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26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27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28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1" t="s">
        <v>29</v>
      </c>
      <c r="B18" s="12"/>
      <c r="C18" s="13"/>
      <c r="D18" s="14"/>
      <c r="E18" s="15" t="str">
        <f>IFERROR(AVERAGE(E19,E20,E21),"")</f>
        <v/>
      </c>
      <c r="F18" s="12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32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34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35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2026-09-22T04:44:21Z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