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ZJEfG/wrCyoMH/1GnSvzXgoxqB+P5IFxXfNMjHeR3os="/>
    </ext>
  </extLst>
</workbook>
</file>

<file path=xl/sharedStrings.xml><?xml version="1.0" encoding="utf-8"?>
<sst xmlns="http://schemas.openxmlformats.org/spreadsheetml/2006/main" count="86" uniqueCount="58">
  <si>
    <t>Calibration Compliance OKR Tracker</t>
  </si>
  <si>
    <t>Editable OKR Template  ·  profit.co  ·  Manufacturing  ·  Operations  ·  Quality</t>
  </si>
  <si>
    <t>Company:</t>
  </si>
  <si>
    <t>Department:</t>
  </si>
  <si>
    <t>Quarter:</t>
  </si>
  <si>
    <t>Department:  Operations · Quality</t>
  </si>
  <si>
    <t>Overall OKR Score (auto-calculated)</t>
  </si>
  <si>
    <t>Quarter:  Q3 2026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</si>
  <si>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</si>
  <si>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</si>
  <si>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</si>
  <si>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</si>
  <si>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</si>
  <si>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</si>
  <si>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</si>
  <si>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</si>
  <si>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</si>
  <si>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</si>
  <si>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</si>
  <si>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Keep every instrument calibrated on schedule</t>
  </si>
  <si>
    <t>Q3-2026</t>
  </si>
  <si>
    <t>Douglas Ferrin</t>
  </si>
  <si>
    <t xml:space="preserve">      KR1.1</t>
  </si>
  <si>
    <t xml:space="preserve">      Achieve an on-time calibration rate of at least 98% across all site instruments</t>
  </si>
  <si>
    <t>Erica Blanchard</t>
  </si>
  <si>
    <t>≥  On-time calibration rate</t>
  </si>
  <si>
    <t xml:space="preserve">      KR1.2</t>
  </si>
  <si>
    <t xml:space="preserve">      KR1.3</t>
  </si>
  <si>
    <t xml:space="preserve">O2:  </t>
  </si>
  <si>
    <t xml:space="preserve">      KR2.1</t>
  </si>
  <si>
    <t xml:space="preserve">      Keep the calibration overdue backlog at or below 25 instruments</t>
  </si>
  <si>
    <t>≤  Overdue calibration backlog</t>
  </si>
  <si>
    <t xml:space="preserve">      KR2.2</t>
  </si>
  <si>
    <t xml:space="preserve">      KR2.3</t>
  </si>
  <si>
    <t xml:space="preserve">O3:  </t>
  </si>
  <si>
    <t xml:space="preserve">      Complete Class A instrument PM before the Q3 production release</t>
  </si>
  <si>
    <t>Travis McNeil</t>
  </si>
  <si>
    <t>◆  Class A instrument PM</t>
  </si>
  <si>
    <t xml:space="preserve">      KR3.1</t>
  </si>
  <si>
    <t xml:space="preserve">      KR3.2</t>
  </si>
  <si>
    <t>O2:  Maintain traceability and control out-of-tolerance events</t>
  </si>
  <si>
    <t xml:space="preserve">      KR3.3</t>
  </si>
  <si>
    <t>Sharon Kubiak</t>
  </si>
  <si>
    <t xml:space="preserve">      Maintain NIST-traceable calibration records for at least 99% of instruments</t>
  </si>
  <si>
    <t>≥  NIST-traceable records</t>
  </si>
  <si>
    <t xml:space="preserve">      Keep the out-of-tolerance event rate at or below 1.5%</t>
  </si>
  <si>
    <t>Nolan Fitzgerald</t>
  </si>
  <si>
    <t>≤  Out-of-tolerance event rate</t>
  </si>
  <si>
    <t xml:space="preserve">      Reduce mean time to recalibrate OOT instruments from 120 to 48 hours</t>
  </si>
  <si>
    <t>↓  Mean time to recalibrate</t>
  </si>
  <si>
    <t>O3:  Control measurement assets and stay audit-ready</t>
  </si>
  <si>
    <t>Marilyn Ashby</t>
  </si>
  <si>
    <t xml:space="preserve">      Reduce the gauge R&amp;R failure rate across critical measurement systems from 18% to 5%</t>
  </si>
  <si>
    <t>↓  Gauge R&amp;R failure rate</t>
  </si>
  <si>
    <t xml:space="preserve">      Hold gauge asset register accuracy between 99% and 100%</t>
  </si>
  <si>
    <t>↔  Asset register accuracy</t>
  </si>
  <si>
    <t xml:space="preserve">      Complete the pre-audit calibration record review with zero critical findings</t>
  </si>
  <si>
    <t>≤  Critical audit findings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</si>
</sst>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5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6</v>
      </c>
      <c r="G5" s="7">
        <f>IFERROR(AVERAGE(E11,E12,E13,E15,E16,E17,E19,E20,E21),"")</f>
        <v>0.4490680955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0.692574657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24</v>
      </c>
      <c r="D11" s="19" t="s">
        <v>25</v>
      </c>
      <c r="E11" s="21">
        <f>IF(H11="","",MAX(0,MIN(1,(H11-91)/(98-91))))</f>
        <v>0.6285714286</v>
      </c>
      <c r="F11" s="19" t="str">
        <f t="shared" si="1"/>
        <v>On Track</v>
      </c>
      <c r="G11" s="22">
        <v>95.0</v>
      </c>
      <c r="H11" s="22">
        <v>95.4</v>
      </c>
    </row>
    <row r="12" ht="30.0" customHeight="1">
      <c r="A12" s="18" t="s">
        <v>30</v>
      </c>
      <c r="B12" s="19" t="s">
        <v>20</v>
      </c>
      <c r="C12" s="20" t="s">
        <v>21</v>
      </c>
      <c r="D12" s="19" t="s">
        <v>31</v>
      </c>
      <c r="E12" s="21">
        <f>IF(H12="","",MAX(0,MIN(1,(H12-143)/(25-143))))</f>
        <v>0.4491525424</v>
      </c>
      <c r="F12" s="19" t="str">
        <f t="shared" si="1"/>
        <v>At Risk</v>
      </c>
      <c r="G12" s="22">
        <v>80.0</v>
      </c>
      <c r="H12" s="22">
        <v>90.0</v>
      </c>
    </row>
    <row r="13" ht="30.0" customHeight="1">
      <c r="A13" s="18" t="s">
        <v>35</v>
      </c>
      <c r="B13" s="19" t="s">
        <v>20</v>
      </c>
      <c r="C13" s="20" t="s">
        <v>36</v>
      </c>
      <c r="D13" s="19" t="s">
        <v>37</v>
      </c>
      <c r="E13" s="21">
        <f>IF(H13="","",MAX(0,MIN(1,(H13-58)/(100-58))))</f>
        <v>1</v>
      </c>
      <c r="F13" s="19" t="str">
        <f t="shared" si="1"/>
        <v>Completed</v>
      </c>
      <c r="G13" s="22">
        <v>85.0</v>
      </c>
      <c r="H13" s="22">
        <v>100.0</v>
      </c>
    </row>
    <row r="14" ht="19.5" customHeight="1">
      <c r="A14" s="12" t="s">
        <v>40</v>
      </c>
      <c r="B14" s="13" t="s">
        <v>20</v>
      </c>
      <c r="C14" s="14" t="s">
        <v>42</v>
      </c>
      <c r="D14" s="15"/>
      <c r="E14" s="16">
        <f>IFERROR(AVERAGE(E15,E16,E17),"")</f>
        <v>0.437962963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43</v>
      </c>
      <c r="B15" s="19" t="s">
        <v>20</v>
      </c>
      <c r="C15" s="20" t="s">
        <v>42</v>
      </c>
      <c r="D15" s="19" t="s">
        <v>44</v>
      </c>
      <c r="E15" s="21">
        <f>IF(H15="","",MAX(0,MIN(1,(H15-93)/(99-93))))</f>
        <v>0.4666666667</v>
      </c>
      <c r="F15" s="19" t="str">
        <f t="shared" si="1"/>
        <v>At Risk</v>
      </c>
      <c r="G15" s="22">
        <v>97.0</v>
      </c>
      <c r="H15" s="22">
        <v>95.8</v>
      </c>
    </row>
    <row r="16" ht="30.0" customHeight="1">
      <c r="A16" s="18" t="s">
        <v>45</v>
      </c>
      <c r="B16" s="19" t="s">
        <v>20</v>
      </c>
      <c r="C16" s="20" t="s">
        <v>46</v>
      </c>
      <c r="D16" s="19" t="s">
        <v>47</v>
      </c>
      <c r="E16" s="21">
        <f>IF(H16="","",MAX(0,MIN(1,(H16-4.2)/(1.5-4.2))))</f>
        <v>0.2222222222</v>
      </c>
      <c r="F16" s="19" t="str">
        <f t="shared" si="1"/>
        <v>In Trouble</v>
      </c>
      <c r="G16" s="22">
        <v>3.0</v>
      </c>
      <c r="H16" s="22">
        <v>3.6</v>
      </c>
    </row>
    <row r="17" ht="30.0" customHeight="1">
      <c r="A17" s="18" t="s">
        <v>48</v>
      </c>
      <c r="B17" s="19" t="s">
        <v>20</v>
      </c>
      <c r="C17" s="20" t="s">
        <v>21</v>
      </c>
      <c r="D17" s="19" t="s">
        <v>49</v>
      </c>
      <c r="E17" s="21">
        <f>IF(H17="","",MAX(0,MIN(1,(H17-120)/(48-120))))</f>
        <v>0.625</v>
      </c>
      <c r="F17" s="19" t="str">
        <f t="shared" si="1"/>
        <v>On Track</v>
      </c>
      <c r="G17" s="22">
        <v>80.0</v>
      </c>
      <c r="H17" s="22">
        <v>75.0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52</v>
      </c>
      <c r="B19" s="19" t="s">
        <v>20</v>
      </c>
      <c r="C19" s="20" t="s">
        <v>46</v>
      </c>
      <c r="D19" s="19" t="s">
        <v>53</v>
      </c>
      <c r="E19" s="21">
        <f>IF(H19="","",MAX(0,MIN(1,(H19-18)/(5-18))))</f>
        <v>0.4</v>
      </c>
      <c r="F19" s="19" t="str">
        <f t="shared" si="1"/>
        <v>At Risk</v>
      </c>
      <c r="G19" s="22">
        <v>11.0</v>
      </c>
      <c r="H19" s="22">
        <v>12.8</v>
      </c>
    </row>
    <row r="20" ht="30.0" customHeight="1">
      <c r="A20" s="18" t="s">
        <v>54</v>
      </c>
      <c r="B20" s="19" t="s">
        <v>20</v>
      </c>
      <c r="C20" s="20" t="s">
        <v>24</v>
      </c>
      <c r="D20" s="19" t="s">
        <v>55</v>
      </c>
      <c r="E20" s="21">
        <f>IF(H20="","",MAX(0,MIN(1,(H20-91)/(99-91))))</f>
        <v>0.25</v>
      </c>
      <c r="F20" s="19" t="str">
        <f t="shared" si="1"/>
        <v>In Trouble</v>
      </c>
      <c r="G20" s="22">
        <v>96.0</v>
      </c>
      <c r="H20" s="22">
        <v>93.0</v>
      </c>
    </row>
    <row r="21" ht="30.0" customHeight="1">
      <c r="A21" s="18" t="s">
        <v>56</v>
      </c>
      <c r="B21" s="19" t="s">
        <v>20</v>
      </c>
      <c r="C21" s="20" t="s">
        <v>51</v>
      </c>
      <c r="D21" s="19" t="s">
        <v>57</v>
      </c>
      <c r="E21" s="21">
        <f>IF(H21="","",MAX(0,MIN(1,(H21-22)/(0-22))))</f>
        <v>0</v>
      </c>
      <c r="F21" s="19" t="str">
        <f t="shared" si="1"/>
        <v>Not Started</v>
      </c>
      <c r="G21" s="22">
        <v>10.0</v>
      </c>
      <c r="H21" s="22">
        <v>22.0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4</v>
      </c>
      <c r="H3" s="3"/>
    </row>
    <row r="4" ht="6.0" customHeight="1"/>
    <row r="5" ht="19.5" customHeight="1">
      <c r="A5" s="6" t="s">
        <v>6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26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27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28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29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32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33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34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38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39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2026-09-22T09:53:01Z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