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THk5zUTiwEmbJ9ujPT5tJWyq2INmERtlIXrlvNQsz/Y="/>
    </ext>
  </extLst>
</workbook>
</file>

<file path=xl/sharedStrings.xml><?xml version="1.0" encoding="utf-8"?>
<sst xmlns="http://schemas.openxmlformats.org/spreadsheetml/2006/main" count="86" uniqueCount="57">
  <si>
    <t>Capacity Utilization OKR Tracker</t>
  </si>
  <si>
    <t>Editable OKR Template  ·  profit.co  ·  Manufacturing  ·  Operations  ·  Production</t>
  </si>
  <si>
    <t>Company:</t>
  </si>
  <si>
    <t>Department:</t>
  </si>
  <si>
    <t>Quarter:</t>
  </si>
  <si>
    <t>Overall OKR Score (auto-calculated)</t>
  </si>
  <si>
    <t>Department:  Operations · Production</t>
  </si>
  <si>
    <t>Quarter:  Q3 2026</t>
  </si>
  <si>
    <t>ℹ  Enter your objectives, then each KR's Owner, Type, Plan (this period's checkpoint) and Actual (current value). Progress and Lifecycle Status calculate automatically.</t>
  </si>
  <si>
    <t>Name</t>
  </si>
  <si>
    <t>Period</t>
  </si>
  <si>
    <t>Owner(s)</t>
  </si>
  <si>
    <t>Type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</si>
  <si>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</si>
  <si>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Progress</t>
  </si>
  <si>
    <t>Lifecycle Status</t>
  </si>
  <si>
    <t>Plan</t>
  </si>
  <si>
    <t>Actual</t>
  </si>
  <si>
    <t xml:space="preserve">O1:  </t>
  </si>
  <si>
    <t>O1:  Raise overall capacity utilization across the plant</t>
  </si>
  <si>
    <t>Q3-2026</t>
  </si>
  <si>
    <t>Derek Vaughn</t>
  </si>
  <si>
    <t xml:space="preserve">      KR1.1</t>
  </si>
  <si>
    <t xml:space="preserve">      Hold overall capacity utilization at or above 82%</t>
  </si>
  <si>
    <t xml:space="preserve">      KR1.2</t>
  </si>
  <si>
    <t xml:space="preserve">      KR1.3</t>
  </si>
  <si>
    <t>≥  Capacity utilization</t>
  </si>
  <si>
    <t xml:space="preserve">O2:  </t>
  </si>
  <si>
    <t xml:space="preserve">      KR2.1</t>
  </si>
  <si>
    <t xml:space="preserve">      Keep unplanned downtime at or below 8% of scheduled run time</t>
  </si>
  <si>
    <t>≤  Unplanned downtime</t>
  </si>
  <si>
    <t xml:space="preserve">      KR2.2</t>
  </si>
  <si>
    <t xml:space="preserve">      KR2.3</t>
  </si>
  <si>
    <t xml:space="preserve">O3:  </t>
  </si>
  <si>
    <t xml:space="preserve">      Reduce total changeover time from 640 to 360 minutes per day</t>
  </si>
  <si>
    <t>Priya Anand</t>
  </si>
  <si>
    <t>↓  Changeover time</t>
  </si>
  <si>
    <t xml:space="preserve">      KR3.1</t>
  </si>
  <si>
    <t>O2:  Unlock hidden capacity at the constraint and in the product mix</t>
  </si>
  <si>
    <t>Marcus Hale</t>
  </si>
  <si>
    <t xml:space="preserve">      KR3.2</t>
  </si>
  <si>
    <t xml:space="preserve">      KR3.3</t>
  </si>
  <si>
    <t xml:space="preserve">      Raise utilization at the primary constraint from 71% to 100%</t>
  </si>
  <si>
    <t>↑  Constraint utilization</t>
  </si>
  <si>
    <t xml:space="preserve">      Hold the high-margin product share of the mix between 70% and 76%</t>
  </si>
  <si>
    <t>↔  High-margin mix share</t>
  </si>
  <si>
    <t xml:space="preserve">      Raise OEE at the constraint from 58% to 100%</t>
  </si>
  <si>
    <t>↑  OEE at the constraint</t>
  </si>
  <si>
    <t>O3:  Match capacity to demand and cut the cost of carrying it</t>
  </si>
  <si>
    <t>Ingrid Solberg</t>
  </si>
  <si>
    <t xml:space="preserve">      Raise the capacity-to-demand match from 62% to 100%</t>
  </si>
  <si>
    <t>Lena Brandt</t>
  </si>
  <si>
    <t>↑  Capacity-to-demand match</t>
  </si>
  <si>
    <t xml:space="preserve">      Keep the cost of idle capacity under $1.2M per year</t>
  </si>
  <si>
    <t>≤  Idle-capacity cost ($M)</t>
  </si>
  <si>
    <t xml:space="preserve">      Hold demand-plan attainment at or above 85%</t>
  </si>
  <si>
    <t>≥  Demand-plan attainment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</si>
</sst>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5</v>
      </c>
      <c r="G5" s="7">
        <f>IFERROR(AVERAGE(E11,E12,E13,E15,E16,E17,E19,E20,E21),"")</f>
        <v>0.4465314458</v>
      </c>
      <c r="H5" s="3"/>
    </row>
    <row r="6" ht="3.75" customHeight="1"/>
    <row r="7" ht="27.75" customHeight="1">
      <c r="A7" s="11" t="s">
        <v>13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0.6904761905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26</v>
      </c>
      <c r="E11" s="21">
        <f>IF(H11="","",MAX(0,MIN(1,(H11-68)/(82-68))))</f>
        <v>0.6428571429</v>
      </c>
      <c r="F11" s="19" t="str">
        <f t="shared" si="1"/>
        <v>On Track</v>
      </c>
      <c r="G11" s="22">
        <v>75.0</v>
      </c>
      <c r="H11" s="22">
        <v>77.0</v>
      </c>
    </row>
    <row r="12" ht="30.0" customHeight="1">
      <c r="A12" s="18" t="s">
        <v>29</v>
      </c>
      <c r="B12" s="19" t="s">
        <v>20</v>
      </c>
      <c r="C12" s="20" t="s">
        <v>21</v>
      </c>
      <c r="D12" s="19" t="s">
        <v>30</v>
      </c>
      <c r="E12" s="21">
        <f>IF(H12="","",MAX(0,MIN(1,(H12-22)/(8-22))))</f>
        <v>0.4285714286</v>
      </c>
      <c r="F12" s="19" t="str">
        <f t="shared" si="1"/>
        <v>At Risk</v>
      </c>
      <c r="G12" s="22">
        <v>14.0</v>
      </c>
      <c r="H12" s="22">
        <v>16.0</v>
      </c>
    </row>
    <row r="13" ht="30.0" customHeight="1">
      <c r="A13" s="18" t="s">
        <v>34</v>
      </c>
      <c r="B13" s="19" t="s">
        <v>20</v>
      </c>
      <c r="C13" s="20" t="s">
        <v>35</v>
      </c>
      <c r="D13" s="19" t="s">
        <v>36</v>
      </c>
      <c r="E13" s="21">
        <f>IF(H13="","",MAX(0,MIN(1,(H13-640)/(360-640))))</f>
        <v>1</v>
      </c>
      <c r="F13" s="19" t="str">
        <f t="shared" si="1"/>
        <v>Completed</v>
      </c>
      <c r="G13" s="22">
        <v>480.0</v>
      </c>
      <c r="H13" s="22">
        <v>360.0</v>
      </c>
    </row>
    <row r="14" ht="19.5" customHeight="1">
      <c r="A14" s="12" t="s">
        <v>38</v>
      </c>
      <c r="B14" s="13" t="s">
        <v>20</v>
      </c>
      <c r="C14" s="14" t="s">
        <v>39</v>
      </c>
      <c r="D14" s="15"/>
      <c r="E14" s="16">
        <f>IFERROR(AVERAGE(E15,E16,E17),"")</f>
        <v>0.439107827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42</v>
      </c>
      <c r="B15" s="19" t="s">
        <v>20</v>
      </c>
      <c r="C15" s="20" t="s">
        <v>35</v>
      </c>
      <c r="D15" s="19" t="s">
        <v>43</v>
      </c>
      <c r="E15" s="21">
        <f>IF(H15="","",MAX(0,MIN(1,(H15-71)/(100-71))))</f>
        <v>0.4482758621</v>
      </c>
      <c r="F15" s="19" t="str">
        <f t="shared" si="1"/>
        <v>At Risk</v>
      </c>
      <c r="G15" s="22">
        <v>90.0</v>
      </c>
      <c r="H15" s="22">
        <v>84.0</v>
      </c>
    </row>
    <row r="16" ht="30.0" customHeight="1">
      <c r="A16" s="18" t="s">
        <v>44</v>
      </c>
      <c r="B16" s="19" t="s">
        <v>20</v>
      </c>
      <c r="C16" s="20" t="s">
        <v>39</v>
      </c>
      <c r="D16" s="19" t="s">
        <v>45</v>
      </c>
      <c r="E16" s="21">
        <f>IF(H16="","",MAX(0,MIN(1,(H16-34)/(70-34))))</f>
        <v>0.25</v>
      </c>
      <c r="F16" s="19" t="str">
        <f t="shared" si="1"/>
        <v>In Trouble</v>
      </c>
      <c r="G16" s="22">
        <v>60.0</v>
      </c>
      <c r="H16" s="22">
        <v>43.0</v>
      </c>
    </row>
    <row r="17" ht="30.0" customHeight="1">
      <c r="A17" s="18" t="s">
        <v>46</v>
      </c>
      <c r="B17" s="19" t="s">
        <v>20</v>
      </c>
      <c r="C17" s="20" t="s">
        <v>21</v>
      </c>
      <c r="D17" s="19" t="s">
        <v>47</v>
      </c>
      <c r="E17" s="21">
        <f>IF(H17="","",MAX(0,MIN(1,(H17-58)/(100-58))))</f>
        <v>0.619047619</v>
      </c>
      <c r="F17" s="19" t="str">
        <f t="shared" si="1"/>
        <v>On Track</v>
      </c>
      <c r="G17" s="22">
        <v>82.0</v>
      </c>
      <c r="H17" s="22">
        <v>84.0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0.2100103199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50</v>
      </c>
      <c r="B19" s="19" t="s">
        <v>20</v>
      </c>
      <c r="C19" s="20" t="s">
        <v>51</v>
      </c>
      <c r="D19" s="19" t="s">
        <v>52</v>
      </c>
      <c r="E19" s="21">
        <f>IF(H19="","",MAX(0,MIN(1,(H19-62)/(100-62))))</f>
        <v>0.3947368421</v>
      </c>
      <c r="F19" s="19" t="str">
        <f t="shared" si="1"/>
        <v>At Risk</v>
      </c>
      <c r="G19" s="22">
        <v>85.0</v>
      </c>
      <c r="H19" s="22">
        <v>77.0</v>
      </c>
    </row>
    <row r="20" ht="30.0" customHeight="1">
      <c r="A20" s="18" t="s">
        <v>53</v>
      </c>
      <c r="B20" s="19" t="s">
        <v>20</v>
      </c>
      <c r="C20" s="20" t="s">
        <v>49</v>
      </c>
      <c r="D20" s="19" t="s">
        <v>54</v>
      </c>
      <c r="E20" s="21">
        <f>IF(H20="","",MAX(0,MIN(1,(H20-2.9)/(1.2-2.9))))</f>
        <v>0.2352941176</v>
      </c>
      <c r="F20" s="19" t="str">
        <f t="shared" si="1"/>
        <v>In Trouble</v>
      </c>
      <c r="G20" s="22">
        <v>2.1</v>
      </c>
      <c r="H20" s="22">
        <v>2.5</v>
      </c>
    </row>
    <row r="21" ht="30.0" customHeight="1">
      <c r="A21" s="18" t="s">
        <v>55</v>
      </c>
      <c r="B21" s="19" t="s">
        <v>20</v>
      </c>
      <c r="C21" s="20" t="s">
        <v>39</v>
      </c>
      <c r="D21" s="19" t="s">
        <v>56</v>
      </c>
      <c r="E21" s="21">
        <f>IF(H21="","",MAX(0,MIN(1,(H21-45)/(85-45))))</f>
        <v>0</v>
      </c>
      <c r="F21" s="19" t="str">
        <f t="shared" si="1"/>
        <v>Not Started</v>
      </c>
      <c r="G21" s="22">
        <v>68.0</v>
      </c>
      <c r="H21" s="22">
        <v>45.0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4</v>
      </c>
      <c r="H3" s="3"/>
    </row>
    <row r="4" ht="6.0" customHeight="1"/>
    <row r="5" ht="19.5" customHeight="1">
      <c r="A5" s="6" t="s">
        <v>5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24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25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28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31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32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33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37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40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2026-09-22T09:02:35Z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