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UK/vzrth8w904CsyA9c6+LwmHQSfd5M5nayTo3zLbeI="/>
    </ext>
  </extLst>
</workbook>
</file>

<file path=xl/sharedStrings.xml><?xml version="1.0" encoding="utf-8"?>
<sst xmlns="http://schemas.openxmlformats.org/spreadsheetml/2006/main" count="86" uniqueCount="58">
  <si>
    <t>Customer Return Rate OKR Tracker</t>
  </si>
  <si>
    <t>Editable OKR Template  ·  profit.co  ·  Manufacturing  ·  Operations  ·  Quality</t>
  </si>
  <si>
    <t>Company:</t>
  </si>
  <si>
    <t>Department:</t>
  </si>
  <si>
    <t>Department:  Operations · Quality</t>
  </si>
  <si>
    <t>Quarter:</t>
  </si>
  <si>
    <t>Quarter:  Q3 2026</t>
  </si>
  <si>
    <t>Overall OKR Score (auto-calculated)</t>
  </si>
  <si>
    <t>ℹ  Enter your objectives, then each KR's Owner, Type, Plan (this period's checkpoint) and Actual (current value). Progress and Lifecycle Status calculate automatically.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</si>
  <si>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</si>
  <si>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</si>
  <si>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</si>
  <si>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</si>
  <si>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</si>
  <si>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</si>
  <si>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</si>
  <si>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</si>
  <si>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</si>
  <si>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</si>
  <si>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Reduce the volume and rate of customer returns</t>
  </si>
  <si>
    <t>Q3-2026</t>
  </si>
  <si>
    <t>Marilyn Ashby</t>
  </si>
  <si>
    <t xml:space="preserve">      KR1.1</t>
  </si>
  <si>
    <t xml:space="preserve">      Keep the overall customer return rate at or below 3.0%</t>
  </si>
  <si>
    <t>≤  Customer return rate</t>
  </si>
  <si>
    <t xml:space="preserve">      KR1.2</t>
  </si>
  <si>
    <t xml:space="preserve">      Cut units returned per quarter from 1,800 to 800 across all product lines</t>
  </si>
  <si>
    <t>Lauren Stokes</t>
  </si>
  <si>
    <t>↓  Units returned per quarter</t>
  </si>
  <si>
    <t xml:space="preserve">      KR1.3</t>
  </si>
  <si>
    <t xml:space="preserve">O2:  </t>
  </si>
  <si>
    <t xml:space="preserve">      Hold no-fault-found returns between 10% and 15% of all returns</t>
  </si>
  <si>
    <t>Claire Ashworth</t>
  </si>
  <si>
    <t>↔  No-fault-found returns</t>
  </si>
  <si>
    <t xml:space="preserve">      KR2.1</t>
  </si>
  <si>
    <t>O2:  Cut warranty claims and field failures</t>
  </si>
  <si>
    <t xml:space="preserve">      KR2.2</t>
  </si>
  <si>
    <t>Gordon Ashcombe</t>
  </si>
  <si>
    <t xml:space="preserve">      KR2.3</t>
  </si>
  <si>
    <t xml:space="preserve">O3:  </t>
  </si>
  <si>
    <t xml:space="preserve">      KR3.1</t>
  </si>
  <si>
    <t xml:space="preserve">      Keep the warranty claim rate at or below 1.2% of units shipped</t>
  </si>
  <si>
    <t>≤  Warranty claim rate</t>
  </si>
  <si>
    <t xml:space="preserve">      KR3.2</t>
  </si>
  <si>
    <t xml:space="preserve">      KR3.3</t>
  </si>
  <si>
    <t xml:space="preserve">      Cut the field failure rate from 1,200 to 600 DPPM</t>
  </si>
  <si>
    <t>↓  Field failure rate (DPPM)</t>
  </si>
  <si>
    <t xml:space="preserve">      Keep quarterly warranty cost under $180K</t>
  </si>
  <si>
    <t>Rhonda Keene</t>
  </si>
  <si>
    <t>≤  Warranty cost ($K/qtr)</t>
  </si>
  <si>
    <t>O3:  Speed up returns handling and feed root cause back to the line</t>
  </si>
  <si>
    <t xml:space="preserve">      Cut average RMA turnaround from 12 to 6 days</t>
  </si>
  <si>
    <t>↓  RMA turnaround (days)</t>
  </si>
  <si>
    <t xml:space="preserve">      Hold returns with 8D root-cause closure at or above 80%</t>
  </si>
  <si>
    <t>Nolan Fitzgerald</t>
  </si>
  <si>
    <t>≥  8D root-cause closure</t>
  </si>
  <si>
    <t xml:space="preserve">      Reduce repeat returns for the same defect from 18% to 6%</t>
  </si>
  <si>
    <t>↓  Repeat returns, same defect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</si>
</sst>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0.449045584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0.6966666667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70</v>
      </c>
    </row>
    <row r="11" ht="30.0" customHeight="1">
      <c r="A11" s="18" t="s">
        <v>23</v>
      </c>
      <c r="B11" s="19" t="s">
        <v>20</v>
      </c>
      <c r="C11" s="20" t="s">
        <v>21</v>
      </c>
      <c r="D11" s="19" t="s">
        <v>24</v>
      </c>
      <c r="E11" s="21">
        <f>IF(H11="","",MAX(0,MIN(1,(H11-5)/(3-5))))</f>
        <v>0.65</v>
      </c>
      <c r="F11" s="19" t="str">
        <f t="shared" si="1"/>
        <v>On Track</v>
      </c>
      <c r="G11" s="22">
        <v>4.0</v>
      </c>
      <c r="H11" s="22">
        <v>3.7</v>
      </c>
    </row>
    <row r="12" ht="30.0" customHeight="1">
      <c r="A12" s="18" t="s">
        <v>26</v>
      </c>
      <c r="B12" s="19" t="s">
        <v>20</v>
      </c>
      <c r="C12" s="20" t="s">
        <v>27</v>
      </c>
      <c r="D12" s="19" t="s">
        <v>28</v>
      </c>
      <c r="E12" s="21">
        <f>IF(H12="","",MAX(0,MIN(1,(H12-1800)/(800-1800))))</f>
        <v>0.44</v>
      </c>
      <c r="F12" s="19" t="str">
        <f t="shared" si="1"/>
        <v>At Risk</v>
      </c>
      <c r="G12" s="22">
        <v>1300.0</v>
      </c>
      <c r="H12" s="22">
        <v>1360.0</v>
      </c>
    </row>
    <row r="13" ht="30.0" customHeight="1">
      <c r="A13" s="18" t="s">
        <v>31</v>
      </c>
      <c r="B13" s="19" t="s">
        <v>20</v>
      </c>
      <c r="C13" s="20" t="s">
        <v>32</v>
      </c>
      <c r="D13" s="19" t="s">
        <v>33</v>
      </c>
      <c r="E13" s="21">
        <f>IF(H13="","",MAX(0,MIN(1,(H13-30)/(15-30))))</f>
        <v>1</v>
      </c>
      <c r="F13" s="19" t="str">
        <f t="shared" si="1"/>
        <v>Completed</v>
      </c>
      <c r="G13" s="22">
        <v>22.0</v>
      </c>
      <c r="H13" s="22">
        <v>15.0</v>
      </c>
    </row>
    <row r="14" ht="19.5" customHeight="1">
      <c r="A14" s="12" t="s">
        <v>35</v>
      </c>
      <c r="B14" s="13" t="s">
        <v>20</v>
      </c>
      <c r="C14" s="14" t="s">
        <v>37</v>
      </c>
      <c r="D14" s="15"/>
      <c r="E14" s="16">
        <f>IFERROR(AVERAGE(E15,E16,E17),"")</f>
        <v>0.4338034188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41</v>
      </c>
      <c r="B15" s="19" t="s">
        <v>20</v>
      </c>
      <c r="C15" s="20" t="s">
        <v>37</v>
      </c>
      <c r="D15" s="19" t="s">
        <v>42</v>
      </c>
      <c r="E15" s="21">
        <f>IF(H15="","",MAX(0,MIN(1,(H15-2.4)/(1.2-2.4))))</f>
        <v>0.4583333333</v>
      </c>
      <c r="F15" s="19" t="str">
        <f t="shared" si="1"/>
        <v>At Risk</v>
      </c>
      <c r="G15" s="22">
        <v>1.7</v>
      </c>
      <c r="H15" s="22">
        <v>1.85</v>
      </c>
    </row>
    <row r="16" ht="30.0" customHeight="1">
      <c r="A16" s="18" t="s">
        <v>45</v>
      </c>
      <c r="B16" s="19" t="s">
        <v>20</v>
      </c>
      <c r="C16" s="20" t="s">
        <v>32</v>
      </c>
      <c r="D16" s="19" t="s">
        <v>46</v>
      </c>
      <c r="E16" s="21">
        <f>IF(H16="","",MAX(0,MIN(1,(H16-1200)/(600-1200))))</f>
        <v>0.22</v>
      </c>
      <c r="F16" s="19" t="str">
        <f t="shared" si="1"/>
        <v>In Trouble</v>
      </c>
      <c r="G16" s="22">
        <v>950.0</v>
      </c>
      <c r="H16" s="22">
        <v>1068.0</v>
      </c>
    </row>
    <row r="17" ht="30.0" customHeight="1">
      <c r="A17" s="18" t="s">
        <v>47</v>
      </c>
      <c r="B17" s="19" t="s">
        <v>20</v>
      </c>
      <c r="C17" s="20" t="s">
        <v>48</v>
      </c>
      <c r="D17" s="19" t="s">
        <v>49</v>
      </c>
      <c r="E17" s="21">
        <f>IF(H17="","",MAX(0,MIN(1,(H17-310)/(180-310))))</f>
        <v>0.6230769231</v>
      </c>
      <c r="F17" s="19" t="str">
        <f t="shared" si="1"/>
        <v>On Track</v>
      </c>
      <c r="G17" s="22">
        <v>240.0</v>
      </c>
      <c r="H17" s="22">
        <v>229.0</v>
      </c>
    </row>
    <row r="18" ht="19.5" customHeight="1">
      <c r="A18" s="12" t="s">
        <v>50</v>
      </c>
      <c r="B18" s="13" t="s">
        <v>20</v>
      </c>
      <c r="C18" s="14" t="s">
        <v>27</v>
      </c>
      <c r="D18" s="15"/>
      <c r="E18" s="16">
        <f>IFERROR(AVERAGE(E19,E20,E21),"")</f>
        <v>0.2166666667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51</v>
      </c>
      <c r="B19" s="19" t="s">
        <v>20</v>
      </c>
      <c r="C19" s="20" t="s">
        <v>27</v>
      </c>
      <c r="D19" s="19" t="s">
        <v>52</v>
      </c>
      <c r="E19" s="21">
        <f>IF(H19="","",MAX(0,MIN(1,(H19-12)/(6-12))))</f>
        <v>0.4</v>
      </c>
      <c r="F19" s="19" t="str">
        <f t="shared" si="1"/>
        <v>At Risk</v>
      </c>
      <c r="G19" s="22">
        <v>9.0</v>
      </c>
      <c r="H19" s="22">
        <v>9.6</v>
      </c>
    </row>
    <row r="20" ht="30.0" customHeight="1">
      <c r="A20" s="18" t="s">
        <v>53</v>
      </c>
      <c r="B20" s="19" t="s">
        <v>20</v>
      </c>
      <c r="C20" s="20" t="s">
        <v>54</v>
      </c>
      <c r="D20" s="19" t="s">
        <v>55</v>
      </c>
      <c r="E20" s="21">
        <f>IF(H20="","",MAX(0,MIN(1,(H20-40)/(80-40))))</f>
        <v>0.25</v>
      </c>
      <c r="F20" s="19" t="str">
        <f t="shared" si="1"/>
        <v>In Trouble</v>
      </c>
      <c r="G20" s="22">
        <v>65.0</v>
      </c>
      <c r="H20" s="22">
        <v>50.0</v>
      </c>
    </row>
    <row r="21" ht="30.0" customHeight="1">
      <c r="A21" s="18" t="s">
        <v>56</v>
      </c>
      <c r="B21" s="19" t="s">
        <v>20</v>
      </c>
      <c r="C21" s="20" t="s">
        <v>54</v>
      </c>
      <c r="D21" s="19" t="s">
        <v>57</v>
      </c>
      <c r="E21" s="21">
        <f>IF(H21="","",MAX(0,MIN(1,(H21-18)/(6-18))))</f>
        <v>0</v>
      </c>
      <c r="F21" s="19" t="str">
        <f t="shared" si="1"/>
        <v>Not Started</v>
      </c>
      <c r="G21" s="22">
        <v>13.0</v>
      </c>
      <c r="H21" s="22">
        <v>18.0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25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29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34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36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38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40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43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44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2026-09-22T09:59:57Z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