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j4yghiw9D1Kf9gFK4nZVFiIhN3MB6AavaUyruftj5qg="/>
    </ext>
  </extLst>
</workbook>
</file>

<file path=xl/sharedStrings.xml><?xml version="1.0" encoding="utf-8"?>
<sst xmlns="http://schemas.openxmlformats.org/spreadsheetml/2006/main" count="86" uniqueCount="57">
  <si>
    <t>Defect Rate Reduction OKR Tracker</t>
  </si>
  <si>
    <t>Editable OKR Template  ·  profit.co  ·  Manufacturing  ·  Operations  ·  Quality</t>
  </si>
  <si>
    <t>Company:</t>
  </si>
  <si>
    <t>Department:  Operations · Quality</t>
  </si>
  <si>
    <t>Department:</t>
  </si>
  <si>
    <t>Quarter:</t>
  </si>
  <si>
    <t>Quarter:  Q3 2026</t>
  </si>
  <si>
    <t>Overall OKR Score (auto-calculated)</t>
  </si>
  <si>
    <t>ℹ  Enter your objectives, then each KR's Owner, Type, Plan (this period's checkpoint) and Actual (current value). Progress and Lifecycle Status calculate automatically.</t>
  </si>
  <si>
    <t xml:space="preserve">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</si>
  <si>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</si>
  <si>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</si>
  <si>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</si>
  <si>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</si>
  <si>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</si>
  <si>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</si>
  <si>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</si>
  <si>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</si>
  <si>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Lower the overall defect rate reaching the next process and the customer</t>
  </si>
  <si>
    <t xml:space="preserve">O1:  </t>
  </si>
  <si>
    <t>Q3-2026</t>
  </si>
  <si>
    <t>Marilyn Ashby</t>
  </si>
  <si>
    <t xml:space="preserve">      KR1.1</t>
  </si>
  <si>
    <t xml:space="preserve">      Reduce the overall defect rate from 8,400 to 3,000 DPMO</t>
  </si>
  <si>
    <t>↓  Overall defect rate (DPMO)</t>
  </si>
  <si>
    <t xml:space="preserve">      KR1.2</t>
  </si>
  <si>
    <t xml:space="preserve">      KR1.3</t>
  </si>
  <si>
    <t xml:space="preserve">O2:  </t>
  </si>
  <si>
    <t xml:space="preserve">      Keep the defect-escape rate reaching the customer at or below 0.8%</t>
  </si>
  <si>
    <t>Nolan Fitzgerald</t>
  </si>
  <si>
    <t>≤  Defect-escape rate</t>
  </si>
  <si>
    <t xml:space="preserve">      KR2.1</t>
  </si>
  <si>
    <t xml:space="preserve">      Hold the scrap rate between 1.5% and 2.0% of units produced</t>
  </si>
  <si>
    <t xml:space="preserve">      KR2.2</t>
  </si>
  <si>
    <t>Craig Mullins</t>
  </si>
  <si>
    <t>↔  Scrap rate</t>
  </si>
  <si>
    <t xml:space="preserve">      KR2.3</t>
  </si>
  <si>
    <t xml:space="preserve">O3:  </t>
  </si>
  <si>
    <t>O2:  Catch and contain defects earlier, and stop them recurring</t>
  </si>
  <si>
    <t xml:space="preserve">      KR3.1</t>
  </si>
  <si>
    <t xml:space="preserve">      Hold detection-at-source at or above 85% of defects</t>
  </si>
  <si>
    <t>≥  Detection-at-source</t>
  </si>
  <si>
    <t xml:space="preserve">      KR3.2</t>
  </si>
  <si>
    <t xml:space="preserve">      KR3.3</t>
  </si>
  <si>
    <t xml:space="preserve">      Cut average defect containment time from 24 to 8 hours</t>
  </si>
  <si>
    <t>↓  Defect containment time</t>
  </si>
  <si>
    <t xml:space="preserve">      Keep repeat-defect recurrence at or below 12%</t>
  </si>
  <si>
    <t>Bridget Maloney</t>
  </si>
  <si>
    <t>≤  Repeat-defect recurrence</t>
  </si>
  <si>
    <t>O3:  Build defect prevention into corrective action and training</t>
  </si>
  <si>
    <t xml:space="preserve">      Raise CAPA closure within SLA from 60% to 90%</t>
  </si>
  <si>
    <t>↑  CAPA closure within SLA</t>
  </si>
  <si>
    <t xml:space="preserve">      Keep overdue CAPAs to no more than 15 open items</t>
  </si>
  <si>
    <t>≤  Overdue CAPAs</t>
  </si>
  <si>
    <t xml:space="preserve">      Train operators on the top defect modes across all production lines</t>
  </si>
  <si>
    <t>Alicia Ferrand</t>
  </si>
  <si>
    <t>◆  Operator defect-mode training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</si>
</sst>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left" shrinkToFit="0" vertical="center" wrapText="1"/>
    </xf>
    <xf borderId="4" fillId="7" fontId="14" numFmtId="0" xfId="0" applyAlignment="1" applyBorder="1" applyFill="1" applyFon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0"/>
    </xf>
    <xf borderId="4" fillId="7" fontId="15" numFmtId="9" xfId="0" applyAlignment="1" applyBorder="1" applyFill="1" applyFont="1" applyNumberFormat="1">
      <alignment horizontal="center" shrinkToFit="0" vertical="center" wrapText="0"/>
    </xf>
    <xf borderId="4" fillId="7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6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3</v>
      </c>
      <c r="E3" s="2"/>
      <c r="F3" s="3"/>
      <c r="G3" s="5" t="s">
        <v>6</v>
      </c>
      <c r="H3" s="3"/>
    </row>
    <row r="4" ht="6.0" customHeight="1"/>
    <row r="5" ht="19.5" customHeight="1">
      <c r="A5" s="6" t="s">
        <v>7</v>
      </c>
      <c r="G5" s="7">
        <f>IFERROR(AVERAGE(E11,E12,E13,E15,E16,E17,E19,E20,E21),"")</f>
        <v>0.4487921368</v>
      </c>
      <c r="H5" s="3"/>
    </row>
    <row r="6" ht="3.75" customHeight="1"/>
    <row r="7" ht="27.75" customHeight="1">
      <c r="A7" s="9" t="s">
        <v>9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20</v>
      </c>
      <c r="C10" s="14" t="s">
        <v>21</v>
      </c>
      <c r="D10" s="15"/>
      <c r="E10" s="16">
        <f>IFERROR(AVERAGE(E11,E12,E13),"")</f>
        <v>0.688664422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69</v>
      </c>
    </row>
    <row r="11" ht="30.0" customHeight="1">
      <c r="A11" s="18" t="s">
        <v>23</v>
      </c>
      <c r="B11" s="19" t="s">
        <v>20</v>
      </c>
      <c r="C11" s="20" t="s">
        <v>21</v>
      </c>
      <c r="D11" s="19" t="s">
        <v>24</v>
      </c>
      <c r="E11" s="21">
        <f>IF(H11="","",MAX(0,MIN(1,(H11-8400)/(3000-8400))))</f>
        <v>0.6296296296</v>
      </c>
      <c r="F11" s="19" t="str">
        <f t="shared" si="1"/>
        <v>On Track</v>
      </c>
      <c r="G11" s="22">
        <v>5400.0</v>
      </c>
      <c r="H11" s="22">
        <v>5000.0</v>
      </c>
    </row>
    <row r="12" ht="30.0" customHeight="1">
      <c r="A12" s="18" t="s">
        <v>28</v>
      </c>
      <c r="B12" s="19" t="s">
        <v>20</v>
      </c>
      <c r="C12" s="20" t="s">
        <v>29</v>
      </c>
      <c r="D12" s="19" t="s">
        <v>30</v>
      </c>
      <c r="E12" s="21">
        <f>IF(H12="","",MAX(0,MIN(1,(H12-1.9)/(0.8-1.9))))</f>
        <v>0.4363636364</v>
      </c>
      <c r="F12" s="19" t="str">
        <f t="shared" si="1"/>
        <v>At Risk</v>
      </c>
      <c r="G12" s="22">
        <v>1.3</v>
      </c>
      <c r="H12" s="22">
        <v>1.42</v>
      </c>
    </row>
    <row r="13" ht="30.0" customHeight="1">
      <c r="A13" s="18" t="s">
        <v>32</v>
      </c>
      <c r="B13" s="19" t="s">
        <v>20</v>
      </c>
      <c r="C13" s="20" t="s">
        <v>34</v>
      </c>
      <c r="D13" s="19" t="s">
        <v>35</v>
      </c>
      <c r="E13" s="21">
        <f>IF(H13="","",MAX(0,MIN(1,(H13-3.6)/(2-3.6))))</f>
        <v>1</v>
      </c>
      <c r="F13" s="19" t="str">
        <f t="shared" si="1"/>
        <v>Completed</v>
      </c>
      <c r="G13" s="22">
        <v>2.8</v>
      </c>
      <c r="H13" s="22">
        <v>2.0</v>
      </c>
    </row>
    <row r="14" ht="19.5" customHeight="1">
      <c r="A14" s="12" t="s">
        <v>38</v>
      </c>
      <c r="B14" s="13" t="s">
        <v>20</v>
      </c>
      <c r="C14" s="14" t="s">
        <v>29</v>
      </c>
      <c r="D14" s="15"/>
      <c r="E14" s="16">
        <f>IFERROR(AVERAGE(E15,E16,E17),"")</f>
        <v>0.4354897661</v>
      </c>
      <c r="F14" s="13" t="str">
        <f t="shared" si="1"/>
        <v>At Risk</v>
      </c>
      <c r="G14" s="17">
        <v>100.0</v>
      </c>
      <c r="H14" s="17">
        <f>IFERROR(ROUND(E14*100,0),"")</f>
        <v>44</v>
      </c>
    </row>
    <row r="15" ht="30.0" customHeight="1">
      <c r="A15" s="18" t="s">
        <v>40</v>
      </c>
      <c r="B15" s="19" t="s">
        <v>20</v>
      </c>
      <c r="C15" s="20" t="s">
        <v>29</v>
      </c>
      <c r="D15" s="19" t="s">
        <v>41</v>
      </c>
      <c r="E15" s="21">
        <f>IF(H15="","",MAX(0,MIN(1,(H15-55)/(85-55))))</f>
        <v>0.4666666667</v>
      </c>
      <c r="F15" s="19" t="str">
        <f t="shared" si="1"/>
        <v>At Risk</v>
      </c>
      <c r="G15" s="22">
        <v>76.0</v>
      </c>
      <c r="H15" s="22">
        <v>69.0</v>
      </c>
    </row>
    <row r="16" ht="30.0" customHeight="1">
      <c r="A16" s="18" t="s">
        <v>44</v>
      </c>
      <c r="B16" s="19" t="s">
        <v>20</v>
      </c>
      <c r="C16" s="20" t="s">
        <v>34</v>
      </c>
      <c r="D16" s="19" t="s">
        <v>45</v>
      </c>
      <c r="E16" s="21">
        <f>IF(H16="","",MAX(0,MIN(1,(H16-24)/(8-24))))</f>
        <v>0.21875</v>
      </c>
      <c r="F16" s="19" t="str">
        <f t="shared" si="1"/>
        <v>In Trouble</v>
      </c>
      <c r="G16" s="22">
        <v>17.0</v>
      </c>
      <c r="H16" s="22">
        <v>20.5</v>
      </c>
    </row>
    <row r="17" ht="30.0" customHeight="1">
      <c r="A17" s="18" t="s">
        <v>46</v>
      </c>
      <c r="B17" s="19" t="s">
        <v>20</v>
      </c>
      <c r="C17" s="20" t="s">
        <v>47</v>
      </c>
      <c r="D17" s="19" t="s">
        <v>48</v>
      </c>
      <c r="E17" s="21">
        <f>IF(H17="","",MAX(0,MIN(1,(H17-31)/(12-31))))</f>
        <v>0.6210526316</v>
      </c>
      <c r="F17" s="19" t="str">
        <f t="shared" si="1"/>
        <v>On Track</v>
      </c>
      <c r="G17" s="22">
        <v>21.0</v>
      </c>
      <c r="H17" s="22">
        <v>19.2</v>
      </c>
    </row>
    <row r="18" ht="19.5" customHeight="1">
      <c r="A18" s="12" t="s">
        <v>49</v>
      </c>
      <c r="B18" s="13" t="s">
        <v>20</v>
      </c>
      <c r="C18" s="14" t="s">
        <v>47</v>
      </c>
      <c r="D18" s="15"/>
      <c r="E18" s="16">
        <f>IFERROR(AVERAGE(E19,E20,E21),"")</f>
        <v>0.2222222222</v>
      </c>
      <c r="F18" s="13" t="str">
        <f t="shared" si="1"/>
        <v>In Trouble</v>
      </c>
      <c r="G18" s="17">
        <v>100.0</v>
      </c>
      <c r="H18" s="17">
        <f>IFERROR(ROUND(E18*100,0),"")</f>
        <v>22</v>
      </c>
    </row>
    <row r="19" ht="30.0" customHeight="1">
      <c r="A19" s="18" t="s">
        <v>50</v>
      </c>
      <c r="B19" s="19" t="s">
        <v>20</v>
      </c>
      <c r="C19" s="20" t="s">
        <v>47</v>
      </c>
      <c r="D19" s="19" t="s">
        <v>51</v>
      </c>
      <c r="E19" s="21">
        <f>IF(H19="","",MAX(0,MIN(1,(H19-60)/(90-60))))</f>
        <v>0.4</v>
      </c>
      <c r="F19" s="19" t="str">
        <f t="shared" si="1"/>
        <v>At Risk</v>
      </c>
      <c r="G19" s="22">
        <v>80.0</v>
      </c>
      <c r="H19" s="22">
        <v>72.0</v>
      </c>
    </row>
    <row r="20" ht="30.0" customHeight="1">
      <c r="A20" s="18" t="s">
        <v>52</v>
      </c>
      <c r="B20" s="19" t="s">
        <v>20</v>
      </c>
      <c r="C20" s="20" t="s">
        <v>21</v>
      </c>
      <c r="D20" s="19" t="s">
        <v>53</v>
      </c>
      <c r="E20" s="21">
        <f>IF(H20="","",MAX(0,MIN(1,(H20-45)/(15-45))))</f>
        <v>0.2666666667</v>
      </c>
      <c r="F20" s="19" t="str">
        <f t="shared" si="1"/>
        <v>In Trouble</v>
      </c>
      <c r="G20" s="22">
        <v>28.0</v>
      </c>
      <c r="H20" s="22">
        <v>37.0</v>
      </c>
    </row>
    <row r="21" ht="30.0" customHeight="1">
      <c r="A21" s="18" t="s">
        <v>54</v>
      </c>
      <c r="B21" s="19" t="s">
        <v>20</v>
      </c>
      <c r="C21" s="20" t="s">
        <v>55</v>
      </c>
      <c r="D21" s="19" t="s">
        <v>56</v>
      </c>
      <c r="E21" s="21">
        <f>IF(H21="","",MAX(0,MIN(1,(H21-50)/(95-50))))</f>
        <v>0</v>
      </c>
      <c r="F21" s="19" t="str">
        <f t="shared" si="1"/>
        <v>Not Started</v>
      </c>
      <c r="G21" s="22">
        <v>75.0</v>
      </c>
      <c r="H21" s="22">
        <v>50.0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6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2"/>
      <c r="C3" s="3"/>
      <c r="D3" s="5" t="s">
        <v>4</v>
      </c>
      <c r="E3" s="2"/>
      <c r="F3" s="3"/>
      <c r="G3" s="5" t="s">
        <v>5</v>
      </c>
      <c r="H3" s="3"/>
    </row>
    <row r="4" ht="6.0" customHeight="1"/>
    <row r="5" ht="19.5" customHeight="1">
      <c r="A5" s="6" t="s">
        <v>7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22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25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26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2" t="s">
        <v>27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31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33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36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2" t="s">
        <v>37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39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42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43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2026-09-22T10:01:57Z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