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ljpHksSw53feUE/r4qRCUOVuUPqKWjwZ47vY+O+r2dM="/>
    </ext>
  </extLst>
</workbook>
</file>

<file path=xl/sharedStrings.xml><?xml version="1.0" encoding="utf-8"?>
<sst xmlns="http://schemas.openxmlformats.org/spreadsheetml/2006/main" count="86" uniqueCount="57">
  <si>
    <t>Energy Consumption OKR Tracker</t>
  </si>
  <si>
    <t>Editable OKR Template  ·  profit.co  ·  Manufacturing  ·  Operations  ·  Production</t>
  </si>
  <si>
    <t>Company:</t>
  </si>
  <si>
    <t>Department:</t>
  </si>
  <si>
    <t>Department:  Operations · Production</t>
  </si>
  <si>
    <t>Quarter:</t>
  </si>
  <si>
    <t>Quarter:  Q3 2026</t>
  </si>
  <si>
    <t>Overall OKR Score (auto-calculated)</t>
  </si>
  <si>
    <t>ℹ  Enter your objectives, then each KR's Owner, Type, Plan (this period's checkpoint) and Actual (current value). Progress and Lifecycle Status calculate automatically.</t>
  </si>
  <si>
    <t xml:space="preserve">Pre-filled worked example (Q3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</si>
  <si>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</si>
  <si>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</si>
  <si>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</si>
  <si>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</si>
  <si>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</si>
  <si>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</si>
  <si>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</si>
  <si>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</si>
  <si>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>O1:  Cut energy intensity per unit produced</t>
  </si>
  <si>
    <t>Q3-2026</t>
  </si>
  <si>
    <t xml:space="preserve">O1:  </t>
  </si>
  <si>
    <t>Glenn Hargrove</t>
  </si>
  <si>
    <t xml:space="preserve">      Keep energy intensity at or below 1.9 kWh per unit produced</t>
  </si>
  <si>
    <t xml:space="preserve">      KR1.1</t>
  </si>
  <si>
    <t>≤  Energy intensity (kWh/unit)</t>
  </si>
  <si>
    <t xml:space="preserve">      Reduce the total plant energy index from 100 to 76 (baseline-normalised)</t>
  </si>
  <si>
    <t xml:space="preserve">      KR1.2</t>
  </si>
  <si>
    <t>Maureen Castellano</t>
  </si>
  <si>
    <t>↓  Plant energy index</t>
  </si>
  <si>
    <t xml:space="preserve">      KR1.3</t>
  </si>
  <si>
    <t xml:space="preserve">O2:  </t>
  </si>
  <si>
    <t xml:space="preserve">      Raise sub-metered energy coverage from 58% to 100% of major loads</t>
  </si>
  <si>
    <t>↑  Sub-metered coverage</t>
  </si>
  <si>
    <t xml:space="preserve">      KR2.1</t>
  </si>
  <si>
    <t>O2:  Reduce peak-demand and idle-state energy waste</t>
  </si>
  <si>
    <t xml:space="preserve">      KR2.2</t>
  </si>
  <si>
    <t xml:space="preserve">      KR2.3</t>
  </si>
  <si>
    <t xml:space="preserve">      Keep peak electrical demand under 1,000 kW</t>
  </si>
  <si>
    <t>≤  Peak electrical demand (kW)</t>
  </si>
  <si>
    <t xml:space="preserve">O3:  </t>
  </si>
  <si>
    <t xml:space="preserve">      Reduce idle/standby energy share from 18% to 6% of total use</t>
  </si>
  <si>
    <t>Anton Kessler</t>
  </si>
  <si>
    <t>↓  Idle/standby energy share</t>
  </si>
  <si>
    <t xml:space="preserve">      Keep compressed-air leak losses at or below 60 MWh per year</t>
  </si>
  <si>
    <t>Garrett Holloway</t>
  </si>
  <si>
    <t>≤  Air-leak losses (MWh/yr)</t>
  </si>
  <si>
    <t xml:space="preserve">      KR3.1</t>
  </si>
  <si>
    <t>O3:  Deliver efficiency projects and formalise energy management</t>
  </si>
  <si>
    <t>Trisha Bonner</t>
  </si>
  <si>
    <t xml:space="preserve">      KR3.2</t>
  </si>
  <si>
    <t xml:space="preserve">      KR3.3</t>
  </si>
  <si>
    <t xml:space="preserve">      Hold waste-heat recovery capture between 62% and 70% of recoverable heat</t>
  </si>
  <si>
    <t>↔  Heat-recovery capture</t>
  </si>
  <si>
    <t xml:space="preserve">      Hold energy-efficiency project completion at or above 95% of the pipeline</t>
  </si>
  <si>
    <t>≥  Efficiency-project completion</t>
  </si>
  <si>
    <t xml:space="preserve">      Close ISO 50001 energy-management action items, from 3 to 14 closed</t>
  </si>
  <si>
    <t>↑  ISO 50001 items closed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</si>
</sst>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###"/>
  </numFmts>
  <fonts count="16">
    <font>
      <sz val="11.0"/>
      <color theme="1"/>
      <name val="Calibri"/>
      <scheme val="minor"/>
    </font>
    <font>
      <b/>
      <sz val="16.0"/>
      <color rgb="FF1E40AF"/>
      <name val="Arial"/>
    </font>
    <font/>
    <font>
      <sz val="9.0"/>
      <color rgb="FF3B82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1E40AF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1E40AF"/>
      <name val="Arial"/>
    </font>
    <font>
      <b/>
      <sz val="8.0"/>
      <color rgb="FF374151"/>
      <name val="Arial"/>
    </font>
    <font>
      <sz val="11.0"/>
      <color theme="1"/>
      <name val="Calibri"/>
    </font>
    <font>
      <b/>
      <sz val="9.0"/>
      <color rgb="FF1E40AF"/>
      <name val="Arial"/>
    </font>
    <font>
      <sz val="8.0"/>
      <color rgb="FF111827"/>
      <name val="Arial"/>
    </font>
    <font>
      <sz val="8.0"/>
      <color rgb="FF374151"/>
      <name val="Arial"/>
    </font>
    <font>
      <b/>
      <sz val="8.0"/>
      <color rgb="FF1E40AF"/>
      <name val="Arial"/>
    </font>
  </fonts>
  <fills count="8">
    <fill>
      <patternFill patternType="none"/>
    </fill>
    <fill>
      <patternFill patternType="lightGray"/>
    </fill>
    <fill>
      <patternFill patternType="solid">
        <fgColor rgb="FFEFF6FF"/>
        <bgColor rgb="FFEFF6FF"/>
      </patternFill>
    </fill>
    <fill>
      <patternFill patternType="solid">
        <fgColor rgb="FFF8FAFC"/>
        <bgColor rgb="FFF8FAFC"/>
      </patternFill>
    </fill>
    <fill>
      <patternFill patternType="solid">
        <fgColor rgb="FFBFDBFE"/>
        <bgColor rgb="FFBFDBFE"/>
      </patternFill>
    </fill>
    <fill>
      <patternFill patternType="solid">
        <fgColor rgb="FFFEF9C3"/>
        <bgColor rgb="FFFEF9C3"/>
      </patternFill>
    </fill>
    <fill>
      <patternFill patternType="solid">
        <fgColor rgb="FF1E3A5F"/>
        <bgColor rgb="FF1E3A5F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0" fillId="0" fontId="5" numFmtId="0" xfId="0" applyAlignment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readingOrder="0" shrinkToFit="0" vertical="center" wrapText="1"/>
    </xf>
    <xf borderId="1" fillId="5" fontId="7" numFmtId="0" xfId="0" applyAlignment="1" applyBorder="1" applyFill="1" applyFont="1">
      <alignment horizontal="left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0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horizontal="center" shrinkToFit="0" vertical="center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0" numFmtId="1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left" shrinkToFit="0" vertical="center" wrapText="1"/>
    </xf>
    <xf borderId="4" fillId="7" fontId="14" numFmtId="0" xfId="0" applyAlignment="1" applyBorder="1" applyFill="1" applyFon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0"/>
    </xf>
    <xf borderId="4" fillId="7" fontId="15" numFmtId="9" xfId="0" applyAlignment="1" applyBorder="1" applyFill="1" applyFont="1" applyNumberFormat="1">
      <alignment horizontal="center" shrinkToFit="0" vertical="center" wrapText="0"/>
    </xf>
    <xf borderId="4" fillId="7" fontId="14" numFmtId="164" xfId="0" applyAlignment="1" applyBorder="1" applyFill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6.0"/>
    <col customWidth="1" min="5" max="5" width="12.0"/>
    <col customWidth="1" min="6" max="6" width="17.0"/>
    <col customWidth="1" min="7" max="7" width="12.0"/>
    <col customWidth="1" min="8" max="8" width="13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2"/>
      <c r="C3" s="3"/>
      <c r="D3" s="5" t="s">
        <v>4</v>
      </c>
      <c r="E3" s="2"/>
      <c r="F3" s="3"/>
      <c r="G3" s="5" t="s">
        <v>6</v>
      </c>
      <c r="H3" s="3"/>
    </row>
    <row r="4" ht="6.0" customHeight="1"/>
    <row r="5" ht="19.5" customHeight="1">
      <c r="A5" s="6" t="s">
        <v>7</v>
      </c>
      <c r="G5" s="7">
        <f>IFERROR(AVERAGE(E11,E12,E13,E15,E16,E17,E19,E20,E21),"")</f>
        <v>0.4490740741</v>
      </c>
      <c r="H5" s="3"/>
    </row>
    <row r="6" ht="3.75" customHeight="1"/>
    <row r="7" ht="27.75" customHeight="1">
      <c r="A7" s="8" t="s">
        <v>9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 t="s">
        <v>19</v>
      </c>
      <c r="C10" s="14" t="s">
        <v>21</v>
      </c>
      <c r="D10" s="15"/>
      <c r="E10" s="16">
        <f>IFERROR(AVERAGE(E11,E12,E13),"")</f>
        <v>0.6972222222</v>
      </c>
      <c r="F10" s="13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7">
        <f>IFERROR(ROUND(E10*100,0),"")</f>
        <v>70</v>
      </c>
    </row>
    <row r="11" ht="30.0" customHeight="1">
      <c r="A11" s="18" t="s">
        <v>22</v>
      </c>
      <c r="B11" s="19" t="s">
        <v>19</v>
      </c>
      <c r="C11" s="20" t="s">
        <v>21</v>
      </c>
      <c r="D11" s="19" t="s">
        <v>24</v>
      </c>
      <c r="E11" s="21">
        <f>IF(H11="","",MAX(0,MIN(1,(H11-2.8)/(1.9-2.8))))</f>
        <v>0.6333333333</v>
      </c>
      <c r="F11" s="19" t="str">
        <f t="shared" si="1"/>
        <v>On Track</v>
      </c>
      <c r="G11" s="22">
        <v>2.35</v>
      </c>
      <c r="H11" s="22">
        <v>2.23</v>
      </c>
    </row>
    <row r="12" ht="30.0" customHeight="1">
      <c r="A12" s="18" t="s">
        <v>25</v>
      </c>
      <c r="B12" s="19" t="s">
        <v>19</v>
      </c>
      <c r="C12" s="20" t="s">
        <v>27</v>
      </c>
      <c r="D12" s="19" t="s">
        <v>28</v>
      </c>
      <c r="E12" s="21">
        <f>IF(H12="","",MAX(0,MIN(1,(H12-100)/(76-100))))</f>
        <v>0.4583333333</v>
      </c>
      <c r="F12" s="19" t="str">
        <f t="shared" si="1"/>
        <v>At Risk</v>
      </c>
      <c r="G12" s="22">
        <v>86.0</v>
      </c>
      <c r="H12" s="22">
        <v>89.0</v>
      </c>
    </row>
    <row r="13" ht="30.0" customHeight="1">
      <c r="A13" s="18" t="s">
        <v>31</v>
      </c>
      <c r="B13" s="19" t="s">
        <v>19</v>
      </c>
      <c r="C13" s="20" t="s">
        <v>21</v>
      </c>
      <c r="D13" s="19" t="s">
        <v>32</v>
      </c>
      <c r="E13" s="21">
        <f>IF(H13="","",MAX(0,MIN(1,(H13-58)/(100-58))))</f>
        <v>1</v>
      </c>
      <c r="F13" s="19" t="str">
        <f t="shared" si="1"/>
        <v>Completed</v>
      </c>
      <c r="G13" s="22">
        <v>85.0</v>
      </c>
      <c r="H13" s="22">
        <v>100.0</v>
      </c>
    </row>
    <row r="14" ht="19.5" customHeight="1">
      <c r="A14" s="12" t="s">
        <v>34</v>
      </c>
      <c r="B14" s="13" t="s">
        <v>19</v>
      </c>
      <c r="C14" s="14" t="s">
        <v>27</v>
      </c>
      <c r="D14" s="15"/>
      <c r="E14" s="16">
        <f>IFERROR(AVERAGE(E15,E16,E17),"")</f>
        <v>0.4277777778</v>
      </c>
      <c r="F14" s="13" t="str">
        <f t="shared" si="1"/>
        <v>At Risk</v>
      </c>
      <c r="G14" s="17">
        <v>100.0</v>
      </c>
      <c r="H14" s="17">
        <f>IFERROR(ROUND(E14*100,0),"")</f>
        <v>43</v>
      </c>
    </row>
    <row r="15" ht="30.0" customHeight="1">
      <c r="A15" s="18" t="s">
        <v>37</v>
      </c>
      <c r="B15" s="19" t="s">
        <v>19</v>
      </c>
      <c r="C15" s="20" t="s">
        <v>27</v>
      </c>
      <c r="D15" s="19" t="s">
        <v>38</v>
      </c>
      <c r="E15" s="21">
        <f>IF(H15="","",MAX(0,MIN(1,(H15-1450)/(1000-1450))))</f>
        <v>0.4444444444</v>
      </c>
      <c r="F15" s="19" t="str">
        <f t="shared" si="1"/>
        <v>At Risk</v>
      </c>
      <c r="G15" s="22">
        <v>1200.0</v>
      </c>
      <c r="H15" s="22">
        <v>1250.0</v>
      </c>
    </row>
    <row r="16" ht="30.0" customHeight="1">
      <c r="A16" s="18" t="s">
        <v>40</v>
      </c>
      <c r="B16" s="19" t="s">
        <v>19</v>
      </c>
      <c r="C16" s="20" t="s">
        <v>41</v>
      </c>
      <c r="D16" s="19" t="s">
        <v>42</v>
      </c>
      <c r="E16" s="21">
        <f>IF(H16="","",MAX(0,MIN(1,(H16-18)/(6-18))))</f>
        <v>0.2166666667</v>
      </c>
      <c r="F16" s="19" t="str">
        <f t="shared" si="1"/>
        <v>In Trouble</v>
      </c>
      <c r="G16" s="22">
        <v>13.0</v>
      </c>
      <c r="H16" s="22">
        <v>15.4</v>
      </c>
    </row>
    <row r="17" ht="30.0" customHeight="1">
      <c r="A17" s="18" t="s">
        <v>43</v>
      </c>
      <c r="B17" s="19" t="s">
        <v>19</v>
      </c>
      <c r="C17" s="20" t="s">
        <v>44</v>
      </c>
      <c r="D17" s="19" t="s">
        <v>45</v>
      </c>
      <c r="E17" s="21">
        <f>IF(H17="","",MAX(0,MIN(1,(H17-240)/(60-240))))</f>
        <v>0.6222222222</v>
      </c>
      <c r="F17" s="19" t="str">
        <f t="shared" si="1"/>
        <v>On Track</v>
      </c>
      <c r="G17" s="22">
        <v>140.0</v>
      </c>
      <c r="H17" s="22">
        <v>128.0</v>
      </c>
    </row>
    <row r="18" ht="19.5" customHeight="1">
      <c r="A18" s="12" t="s">
        <v>47</v>
      </c>
      <c r="B18" s="13" t="s">
        <v>19</v>
      </c>
      <c r="C18" s="14" t="s">
        <v>48</v>
      </c>
      <c r="D18" s="15"/>
      <c r="E18" s="16">
        <f>IFERROR(AVERAGE(E19,E20,E21),"")</f>
        <v>0.2222222222</v>
      </c>
      <c r="F18" s="13" t="str">
        <f t="shared" si="1"/>
        <v>In Trouble</v>
      </c>
      <c r="G18" s="17">
        <v>100.0</v>
      </c>
      <c r="H18" s="17">
        <f>IFERROR(ROUND(E18*100,0),"")</f>
        <v>22</v>
      </c>
    </row>
    <row r="19" ht="30.0" customHeight="1">
      <c r="A19" s="18" t="s">
        <v>51</v>
      </c>
      <c r="B19" s="19" t="s">
        <v>19</v>
      </c>
      <c r="C19" s="20" t="s">
        <v>41</v>
      </c>
      <c r="D19" s="19" t="s">
        <v>52</v>
      </c>
      <c r="E19" s="21">
        <f>IF(H19="","",MAX(0,MIN(1,(H19-38)/(62-38))))</f>
        <v>0.4166666667</v>
      </c>
      <c r="F19" s="19" t="str">
        <f t="shared" si="1"/>
        <v>At Risk</v>
      </c>
      <c r="G19" s="22">
        <v>55.0</v>
      </c>
      <c r="H19" s="22">
        <v>48.0</v>
      </c>
    </row>
    <row r="20" ht="30.0" customHeight="1">
      <c r="A20" s="18" t="s">
        <v>53</v>
      </c>
      <c r="B20" s="19" t="s">
        <v>19</v>
      </c>
      <c r="C20" s="20" t="s">
        <v>21</v>
      </c>
      <c r="D20" s="19" t="s">
        <v>54</v>
      </c>
      <c r="E20" s="21">
        <f>IF(H20="","",MAX(0,MIN(1,(H20-55)/(95-55))))</f>
        <v>0.25</v>
      </c>
      <c r="F20" s="19" t="str">
        <f t="shared" si="1"/>
        <v>In Trouble</v>
      </c>
      <c r="G20" s="22">
        <v>80.0</v>
      </c>
      <c r="H20" s="22">
        <v>65.0</v>
      </c>
    </row>
    <row r="21" ht="30.0" customHeight="1">
      <c r="A21" s="18" t="s">
        <v>55</v>
      </c>
      <c r="B21" s="19" t="s">
        <v>19</v>
      </c>
      <c r="C21" s="20" t="s">
        <v>48</v>
      </c>
      <c r="D21" s="19" t="s">
        <v>56</v>
      </c>
      <c r="E21" s="21">
        <f>IF(H21="","",MAX(0,MIN(1,(H21-3)/(14-3))))</f>
        <v>0</v>
      </c>
      <c r="F21" s="19" t="str">
        <f t="shared" si="1"/>
        <v>Not Started</v>
      </c>
      <c r="G21" s="22">
        <v>9.0</v>
      </c>
      <c r="H21" s="22">
        <v>3.0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6.0"/>
    <col customWidth="1" min="5" max="5" width="12.0"/>
    <col customWidth="1" min="6" max="6" width="17.0"/>
    <col customWidth="1" min="7" max="7" width="12.0"/>
    <col customWidth="1" min="8" max="8" width="13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2"/>
      <c r="C3" s="3"/>
      <c r="D3" s="5" t="s">
        <v>3</v>
      </c>
      <c r="E3" s="2"/>
      <c r="F3" s="3"/>
      <c r="G3" s="5" t="s">
        <v>5</v>
      </c>
      <c r="H3" s="3"/>
    </row>
    <row r="4" ht="6.0" customHeight="1"/>
    <row r="5" ht="19.5" customHeight="1">
      <c r="A5" s="6" t="s">
        <v>7</v>
      </c>
      <c r="G5" s="7" t="str">
        <f>IFERROR(AVERAGE(E11,E12,E13,E15,E16,E17,E19,E20,E21),"")</f>
        <v/>
      </c>
      <c r="H5" s="3"/>
    </row>
    <row r="6" ht="3.75" customHeight="1"/>
    <row r="7" ht="27.75" customHeight="1">
      <c r="A7" s="9" t="s">
        <v>8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20</v>
      </c>
      <c r="B10" s="13"/>
      <c r="C10" s="14"/>
      <c r="D10" s="15"/>
      <c r="E10" s="16" t="str">
        <f>IFERROR(AVERAGE(E11,E12,E13),"")</f>
        <v/>
      </c>
      <c r="F10" s="13" t="str">
        <f t="shared" ref="F10:F21" si="1">IF(E10="","",IF(E10&lt;=0,"Not Started",IF(E10&gt;=1,"Completed",IF(E10&gt;=0.6,"On Track",IF(E10&gt;=0.3,"At Risk","In Trouble")))))</f>
        <v/>
      </c>
      <c r="G10" s="17"/>
      <c r="H10" s="17">
        <f>IFERROR(ROUND(E10*100,0),"")</f>
        <v>0</v>
      </c>
    </row>
    <row r="11" ht="30.0" customHeight="1">
      <c r="A11" s="18" t="s">
        <v>23</v>
      </c>
      <c r="B11" s="19"/>
      <c r="C11" s="20"/>
      <c r="D11" s="19"/>
      <c r="E11" s="21" t="str">
        <f t="shared" ref="E11:E13" si="2">IF(OR(G11="",H11=""),"",MAX(0,MIN(1,H11/G11)))</f>
        <v/>
      </c>
      <c r="F11" s="19" t="str">
        <f t="shared" si="1"/>
        <v/>
      </c>
      <c r="G11" s="22"/>
      <c r="H11" s="22"/>
    </row>
    <row r="12" ht="30.0" customHeight="1">
      <c r="A12" s="18" t="s">
        <v>26</v>
      </c>
      <c r="B12" s="19"/>
      <c r="C12" s="20"/>
      <c r="D12" s="19"/>
      <c r="E12" s="21" t="str">
        <f t="shared" si="2"/>
        <v/>
      </c>
      <c r="F12" s="19" t="str">
        <f t="shared" si="1"/>
        <v/>
      </c>
      <c r="G12" s="22"/>
      <c r="H12" s="22"/>
    </row>
    <row r="13" ht="30.0" customHeight="1">
      <c r="A13" s="18" t="s">
        <v>29</v>
      </c>
      <c r="B13" s="19"/>
      <c r="C13" s="20"/>
      <c r="D13" s="19"/>
      <c r="E13" s="21" t="str">
        <f t="shared" si="2"/>
        <v/>
      </c>
      <c r="F13" s="19" t="str">
        <f t="shared" si="1"/>
        <v/>
      </c>
      <c r="G13" s="22"/>
      <c r="H13" s="22"/>
    </row>
    <row r="14" ht="19.5" customHeight="1">
      <c r="A14" s="12" t="s">
        <v>30</v>
      </c>
      <c r="B14" s="13"/>
      <c r="C14" s="14"/>
      <c r="D14" s="15"/>
      <c r="E14" s="16" t="str">
        <f>IFERROR(AVERAGE(E15,E16,E17),"")</f>
        <v/>
      </c>
      <c r="F14" s="13" t="str">
        <f t="shared" si="1"/>
        <v/>
      </c>
      <c r="G14" s="17"/>
      <c r="H14" s="17">
        <f>IFERROR(ROUND(E14*100,0),"")</f>
        <v>0</v>
      </c>
    </row>
    <row r="15" ht="30.0" customHeight="1">
      <c r="A15" s="18" t="s">
        <v>33</v>
      </c>
      <c r="B15" s="19"/>
      <c r="C15" s="20"/>
      <c r="D15" s="19"/>
      <c r="E15" s="21" t="str">
        <f t="shared" ref="E15:E17" si="3">IF(OR(G15="",H15=""),"",MAX(0,MIN(1,H15/G15)))</f>
        <v/>
      </c>
      <c r="F15" s="19" t="str">
        <f t="shared" si="1"/>
        <v/>
      </c>
      <c r="G15" s="22"/>
      <c r="H15" s="22"/>
    </row>
    <row r="16" ht="30.0" customHeight="1">
      <c r="A16" s="18" t="s">
        <v>35</v>
      </c>
      <c r="B16" s="19"/>
      <c r="C16" s="20"/>
      <c r="D16" s="19"/>
      <c r="E16" s="21" t="str">
        <f t="shared" si="3"/>
        <v/>
      </c>
      <c r="F16" s="19" t="str">
        <f t="shared" si="1"/>
        <v/>
      </c>
      <c r="G16" s="22"/>
      <c r="H16" s="22"/>
    </row>
    <row r="17" ht="30.0" customHeight="1">
      <c r="A17" s="18" t="s">
        <v>36</v>
      </c>
      <c r="B17" s="19"/>
      <c r="C17" s="20"/>
      <c r="D17" s="19"/>
      <c r="E17" s="21" t="str">
        <f t="shared" si="3"/>
        <v/>
      </c>
      <c r="F17" s="19" t="str">
        <f t="shared" si="1"/>
        <v/>
      </c>
      <c r="G17" s="22"/>
      <c r="H17" s="22"/>
    </row>
    <row r="18" ht="19.5" customHeight="1">
      <c r="A18" s="12" t="s">
        <v>39</v>
      </c>
      <c r="B18" s="13"/>
      <c r="C18" s="14"/>
      <c r="D18" s="15"/>
      <c r="E18" s="16" t="str">
        <f>IFERROR(AVERAGE(E19,E20,E21),"")</f>
        <v/>
      </c>
      <c r="F18" s="13" t="str">
        <f t="shared" si="1"/>
        <v/>
      </c>
      <c r="G18" s="17"/>
      <c r="H18" s="17">
        <f>IFERROR(ROUND(E18*100,0),"")</f>
        <v>0</v>
      </c>
    </row>
    <row r="19" ht="30.0" customHeight="1">
      <c r="A19" s="18" t="s">
        <v>46</v>
      </c>
      <c r="B19" s="19"/>
      <c r="C19" s="20"/>
      <c r="D19" s="19"/>
      <c r="E19" s="21" t="str">
        <f t="shared" ref="E19:E21" si="4">IF(OR(G19="",H19=""),"",MAX(0,MIN(1,H19/G19)))</f>
        <v/>
      </c>
      <c r="F19" s="19" t="str">
        <f t="shared" si="1"/>
        <v/>
      </c>
      <c r="G19" s="22"/>
      <c r="H19" s="22"/>
    </row>
    <row r="20" ht="30.0" customHeight="1">
      <c r="A20" s="18" t="s">
        <v>49</v>
      </c>
      <c r="B20" s="19"/>
      <c r="C20" s="20"/>
      <c r="D20" s="19"/>
      <c r="E20" s="21" t="str">
        <f t="shared" si="4"/>
        <v/>
      </c>
      <c r="F20" s="19" t="str">
        <f t="shared" si="1"/>
        <v/>
      </c>
      <c r="G20" s="22"/>
      <c r="H20" s="22"/>
    </row>
    <row r="21" ht="30.0" customHeight="1">
      <c r="A21" s="18" t="s">
        <v>50</v>
      </c>
      <c r="B21" s="19"/>
      <c r="C21" s="20"/>
      <c r="D21" s="19"/>
      <c r="E21" s="21" t="str">
        <f t="shared" si="4"/>
        <v/>
      </c>
      <c r="F21" s="19" t="str">
        <f t="shared" si="1"/>
        <v/>
      </c>
      <c r="G21" s="22"/>
      <c r="H21" s="22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2026-09-22T09:19:45Z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