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gOyMFmz6WjpzLdrqrHHbkj4SijN8cJfcq31Ivx++2yU="/>
    </ext>
  </extLst>
</workbook>
</file>

<file path=xl/sharedStrings.xml><?xml version="1.0" encoding="utf-8"?>
<sst xmlns="http://schemas.openxmlformats.org/spreadsheetml/2006/main" count="86" uniqueCount="58">
  <si>
    <t>Inventory Management OKR Tracker</t>
  </si>
  <si>
    <t>Editable OKR Template  ·  profit.co  ·  Manufacturing  ·  Operations  ·  Supply Chain</t>
  </si>
  <si>
    <t>Department:  Operations · Supply Chain</t>
  </si>
  <si>
    <t>Quarter:  Q3 2026</t>
  </si>
  <si>
    <t>Company:</t>
  </si>
  <si>
    <t>Overall OKR Score (auto-calculated)</t>
  </si>
  <si>
    <t>Department:</t>
  </si>
  <si>
    <t>Quarter: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</si>
  <si>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</si>
  <si>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and Actual.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</si>
  <si>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</si>
  <si>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</si>
  <si>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</si>
  <si>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</si>
  <si>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</si>
  <si>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</si>
  <si>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</si>
  <si>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</si>
  <si>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Improve inventory turns and reduce excess stock</t>
  </si>
  <si>
    <t>Q3-2026</t>
  </si>
  <si>
    <t>Gita Prasad</t>
  </si>
  <si>
    <t xml:space="preserve">O1:  </t>
  </si>
  <si>
    <t xml:space="preserve">      KR1.1</t>
  </si>
  <si>
    <t xml:space="preserve">      Hold inventory turns between 8.5 and 10 per year</t>
  </si>
  <si>
    <t>↔  Inventory turns (per year)</t>
  </si>
  <si>
    <t xml:space="preserve">      KR1.2</t>
  </si>
  <si>
    <t xml:space="preserve">      Cut excess and surplus stock value from $600K to $200K</t>
  </si>
  <si>
    <t>Aldo Ferretti</t>
  </si>
  <si>
    <t>↓  Excess &amp; surplus stock ($K)</t>
  </si>
  <si>
    <t xml:space="preserve">      KR1.3</t>
  </si>
  <si>
    <t xml:space="preserve">O2:  </t>
  </si>
  <si>
    <t xml:space="preserve">      Keep days inventory outstanding at or below 45 days</t>
  </si>
  <si>
    <t>Nora Vance</t>
  </si>
  <si>
    <t>≤  Days inventory outstanding</t>
  </si>
  <si>
    <t xml:space="preserve">      KR2.1</t>
  </si>
  <si>
    <t>O2:  Free up working capital and cut holding cost</t>
  </si>
  <si>
    <t>Grace Ashby</t>
  </si>
  <si>
    <t xml:space="preserve">      KR2.2</t>
  </si>
  <si>
    <t xml:space="preserve">      KR2.3</t>
  </si>
  <si>
    <t xml:space="preserve">O3:  </t>
  </si>
  <si>
    <t xml:space="preserve">      Cut inventory holding cost from 25% to 15% of average inventory</t>
  </si>
  <si>
    <t>↓  Inventory holding cost</t>
  </si>
  <si>
    <t xml:space="preserve">      KR3.1</t>
  </si>
  <si>
    <t xml:space="preserve">      KR3.2</t>
  </si>
  <si>
    <t xml:space="preserve">      Keep obsolete and write-off inventory at or below $55K</t>
  </si>
  <si>
    <t>≤  Obsolete &amp; write-off inventory ($K)</t>
  </si>
  <si>
    <t xml:space="preserve">      KR3.3</t>
  </si>
  <si>
    <t xml:space="preserve">      Keep inventory as a share of revenue at or below 11%</t>
  </si>
  <si>
    <t>Harold Kwan</t>
  </si>
  <si>
    <t>≤  Inventory as share of revenue</t>
  </si>
  <si>
    <t>O3:  Enforce inventory policy and clear dead stock</t>
  </si>
  <si>
    <t>Dmitri Volkov</t>
  </si>
  <si>
    <t xml:space="preserve">      Hold cycle-count accuracy at or above 90%</t>
  </si>
  <si>
    <t>≥  Cycle-count accuracy</t>
  </si>
  <si>
    <t xml:space="preserve">      Roll out a current reorder policy to 90% of SKUs</t>
  </si>
  <si>
    <t>◆  Reorder-policy coverage</t>
  </si>
  <si>
    <t xml:space="preserve">      Cut dead-stock SKUs from 250 to 50</t>
  </si>
  <si>
    <t>↓  Dead-stock SKUs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</si>
</sst>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5</v>
      </c>
      <c r="G5" s="7">
        <f>IFERROR(AVERAGE(E11,E12,E13,E15,E16,E17,E19,E20,E21),"")</f>
        <v>0.451575418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0.6921212121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19</v>
      </c>
      <c r="C11" s="20" t="s">
        <v>20</v>
      </c>
      <c r="D11" s="21" t="s">
        <v>24</v>
      </c>
      <c r="E11" s="22">
        <f>IF(H11="","",MAX(0,MIN(1,(H11-5.2)/(8.5-5.2))))</f>
        <v>0.6363636364</v>
      </c>
      <c r="F11" s="19" t="str">
        <f t="shared" si="1"/>
        <v>On Track</v>
      </c>
      <c r="G11" s="23">
        <v>7.8</v>
      </c>
      <c r="H11" s="23">
        <v>7.3</v>
      </c>
    </row>
    <row r="12" ht="30.0" customHeight="1">
      <c r="A12" s="18" t="s">
        <v>26</v>
      </c>
      <c r="B12" s="19" t="s">
        <v>19</v>
      </c>
      <c r="C12" s="20" t="s">
        <v>27</v>
      </c>
      <c r="D12" s="21" t="s">
        <v>28</v>
      </c>
      <c r="E12" s="22">
        <f>IF(H12="","",MAX(0,MIN(1,(600-H12)/(600-200))))</f>
        <v>0.44</v>
      </c>
      <c r="F12" s="19" t="str">
        <f t="shared" si="1"/>
        <v>At Risk</v>
      </c>
      <c r="G12" s="23">
        <v>320.0</v>
      </c>
      <c r="H12" s="23">
        <v>424.0</v>
      </c>
    </row>
    <row r="13" ht="30.0" customHeight="1">
      <c r="A13" s="18" t="s">
        <v>31</v>
      </c>
      <c r="B13" s="19" t="s">
        <v>19</v>
      </c>
      <c r="C13" s="20" t="s">
        <v>32</v>
      </c>
      <c r="D13" s="21" t="s">
        <v>33</v>
      </c>
      <c r="E13" s="22">
        <f>IF(H13="","",MAX(0,MIN(1,(75-H13)/(75-45))))</f>
        <v>1</v>
      </c>
      <c r="F13" s="19" t="str">
        <f t="shared" si="1"/>
        <v>Completed</v>
      </c>
      <c r="G13" s="23">
        <v>60.0</v>
      </c>
      <c r="H13" s="23">
        <v>45.0</v>
      </c>
    </row>
    <row r="14" ht="19.5" customHeight="1">
      <c r="A14" s="12" t="s">
        <v>35</v>
      </c>
      <c r="B14" s="13" t="s">
        <v>19</v>
      </c>
      <c r="C14" s="14" t="s">
        <v>36</v>
      </c>
      <c r="D14" s="15"/>
      <c r="E14" s="16">
        <f>IFERROR(AVERAGE(E15,E16,E17),"")</f>
        <v>0.4459383754</v>
      </c>
      <c r="F14" s="13" t="str">
        <f t="shared" si="1"/>
        <v>At Risk</v>
      </c>
      <c r="G14" s="17">
        <v>100.0</v>
      </c>
      <c r="H14" s="17">
        <f>IFERROR(ROUND(E14*100,0),"")</f>
        <v>45</v>
      </c>
    </row>
    <row r="15" ht="30.0" customHeight="1">
      <c r="A15" s="18" t="s">
        <v>40</v>
      </c>
      <c r="B15" s="19" t="s">
        <v>19</v>
      </c>
      <c r="C15" s="20" t="s">
        <v>36</v>
      </c>
      <c r="D15" s="21" t="s">
        <v>41</v>
      </c>
      <c r="E15" s="22">
        <f>IF(H15="","",MAX(0,MIN(1,(25-H15)/(25-15))))</f>
        <v>0.5</v>
      </c>
      <c r="F15" s="19" t="str">
        <f t="shared" si="1"/>
        <v>At Risk</v>
      </c>
      <c r="G15" s="23">
        <v>21.0</v>
      </c>
      <c r="H15" s="23">
        <v>20.0</v>
      </c>
    </row>
    <row r="16" ht="30.0" customHeight="1">
      <c r="A16" s="18" t="s">
        <v>44</v>
      </c>
      <c r="B16" s="19" t="s">
        <v>19</v>
      </c>
      <c r="C16" s="20" t="s">
        <v>36</v>
      </c>
      <c r="D16" s="21" t="s">
        <v>45</v>
      </c>
      <c r="E16" s="22">
        <f>IF(H16="","",MAX(0,MIN(1,(140-H16)/(140-55))))</f>
        <v>0.2235294118</v>
      </c>
      <c r="F16" s="19" t="str">
        <f t="shared" si="1"/>
        <v>In Trouble</v>
      </c>
      <c r="G16" s="23">
        <v>90.0</v>
      </c>
      <c r="H16" s="23">
        <v>121.0</v>
      </c>
    </row>
    <row r="17" ht="30.0" customHeight="1">
      <c r="A17" s="18" t="s">
        <v>47</v>
      </c>
      <c r="B17" s="19" t="s">
        <v>19</v>
      </c>
      <c r="C17" s="20" t="s">
        <v>48</v>
      </c>
      <c r="D17" s="21" t="s">
        <v>49</v>
      </c>
      <c r="E17" s="22">
        <f>IF(H17="","",MAX(0,MIN(1,(18-H17)/(18-11))))</f>
        <v>0.6142857143</v>
      </c>
      <c r="F17" s="19" t="str">
        <f t="shared" si="1"/>
        <v>On Track</v>
      </c>
      <c r="G17" s="23">
        <v>15.0</v>
      </c>
      <c r="H17" s="23">
        <v>13.7</v>
      </c>
    </row>
    <row r="18" ht="19.5" customHeight="1">
      <c r="A18" s="12" t="s">
        <v>50</v>
      </c>
      <c r="B18" s="13" t="s">
        <v>19</v>
      </c>
      <c r="C18" s="14" t="s">
        <v>51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52</v>
      </c>
      <c r="B19" s="19" t="s">
        <v>19</v>
      </c>
      <c r="C19" s="20" t="s">
        <v>20</v>
      </c>
      <c r="D19" s="21" t="s">
        <v>53</v>
      </c>
      <c r="E19" s="22">
        <f>IF(H19="","",MAX(0,MIN(1,(H19-60)/(90-60))))</f>
        <v>0.4</v>
      </c>
      <c r="F19" s="19" t="str">
        <f t="shared" si="1"/>
        <v>At Risk</v>
      </c>
      <c r="G19" s="23">
        <v>82.0</v>
      </c>
      <c r="H19" s="23">
        <v>72.0</v>
      </c>
    </row>
    <row r="20" ht="30.0" customHeight="1">
      <c r="A20" s="18" t="s">
        <v>54</v>
      </c>
      <c r="B20" s="19" t="s">
        <v>19</v>
      </c>
      <c r="C20" s="20" t="s">
        <v>27</v>
      </c>
      <c r="D20" s="21" t="s">
        <v>55</v>
      </c>
      <c r="E20" s="22">
        <f>IF(H20="","",MAX(0,MIN(1,(H20-50)/(90-50))))</f>
        <v>0.25</v>
      </c>
      <c r="F20" s="19" t="str">
        <f t="shared" si="1"/>
        <v>In Trouble</v>
      </c>
      <c r="G20" s="23">
        <v>78.0</v>
      </c>
      <c r="H20" s="23">
        <v>60.0</v>
      </c>
    </row>
    <row r="21" ht="30.0" customHeight="1">
      <c r="A21" s="18" t="s">
        <v>56</v>
      </c>
      <c r="B21" s="19" t="s">
        <v>19</v>
      </c>
      <c r="C21" s="20" t="s">
        <v>51</v>
      </c>
      <c r="D21" s="21" t="s">
        <v>57</v>
      </c>
      <c r="E21" s="22">
        <f>IF(H21="","",MAX(0,MIN(1,(250-H21)/(250-50))))</f>
        <v>0</v>
      </c>
      <c r="F21" s="19" t="str">
        <f t="shared" si="1"/>
        <v>Not Started</v>
      </c>
      <c r="G21" s="23">
        <v>120.0</v>
      </c>
      <c r="H21" s="23">
        <v>250.0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4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5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21"/>
      <c r="E11" s="22" t="str">
        <f t="shared" ref="E11:E13" si="2">IF(OR(G11="",H11=""),"",MAX(0,MIN(1,H11/G11)))</f>
        <v/>
      </c>
      <c r="F11" s="19" t="str">
        <f t="shared" si="1"/>
        <v/>
      </c>
      <c r="G11" s="23"/>
      <c r="H11" s="23"/>
    </row>
    <row r="12" ht="30.0" customHeight="1">
      <c r="A12" s="18" t="s">
        <v>25</v>
      </c>
      <c r="B12" s="19"/>
      <c r="C12" s="20"/>
      <c r="D12" s="21"/>
      <c r="E12" s="22" t="str">
        <f t="shared" si="2"/>
        <v/>
      </c>
      <c r="F12" s="19" t="str">
        <f t="shared" si="1"/>
        <v/>
      </c>
      <c r="G12" s="23"/>
      <c r="H12" s="23"/>
    </row>
    <row r="13" ht="30.0" customHeight="1">
      <c r="A13" s="18" t="s">
        <v>29</v>
      </c>
      <c r="B13" s="19"/>
      <c r="C13" s="20"/>
      <c r="D13" s="21"/>
      <c r="E13" s="22" t="str">
        <f t="shared" si="2"/>
        <v/>
      </c>
      <c r="F13" s="19" t="str">
        <f t="shared" si="1"/>
        <v/>
      </c>
      <c r="G13" s="23"/>
      <c r="H13" s="23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34</v>
      </c>
      <c r="B15" s="19"/>
      <c r="C15" s="20"/>
      <c r="D15" s="21"/>
      <c r="E15" s="22" t="str">
        <f t="shared" ref="E15:E17" si="3">IF(OR(G15="",H15=""),"",MAX(0,MIN(1,H15/G15)))</f>
        <v/>
      </c>
      <c r="F15" s="19" t="str">
        <f t="shared" si="1"/>
        <v/>
      </c>
      <c r="G15" s="23"/>
      <c r="H15" s="23"/>
    </row>
    <row r="16" ht="30.0" customHeight="1">
      <c r="A16" s="18" t="s">
        <v>37</v>
      </c>
      <c r="B16" s="19"/>
      <c r="C16" s="20"/>
      <c r="D16" s="21"/>
      <c r="E16" s="22" t="str">
        <f t="shared" si="3"/>
        <v/>
      </c>
      <c r="F16" s="19" t="str">
        <f t="shared" si="1"/>
        <v/>
      </c>
      <c r="G16" s="23"/>
      <c r="H16" s="23"/>
    </row>
    <row r="17" ht="30.0" customHeight="1">
      <c r="A17" s="18" t="s">
        <v>38</v>
      </c>
      <c r="B17" s="19"/>
      <c r="C17" s="20"/>
      <c r="D17" s="21"/>
      <c r="E17" s="22" t="str">
        <f t="shared" si="3"/>
        <v/>
      </c>
      <c r="F17" s="19" t="str">
        <f t="shared" si="1"/>
        <v/>
      </c>
      <c r="G17" s="23"/>
      <c r="H17" s="23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42</v>
      </c>
      <c r="B19" s="19"/>
      <c r="C19" s="20"/>
      <c r="D19" s="21"/>
      <c r="E19" s="22" t="str">
        <f t="shared" ref="E19:E21" si="4">IF(OR(G19="",H19=""),"",MAX(0,MIN(1,H19/G19)))</f>
        <v/>
      </c>
      <c r="F19" s="19" t="str">
        <f t="shared" si="1"/>
        <v/>
      </c>
      <c r="G19" s="23"/>
      <c r="H19" s="23"/>
    </row>
    <row r="20" ht="30.0" customHeight="1">
      <c r="A20" s="18" t="s">
        <v>43</v>
      </c>
      <c r="B20" s="19"/>
      <c r="C20" s="20"/>
      <c r="D20" s="21"/>
      <c r="E20" s="22" t="str">
        <f t="shared" si="4"/>
        <v/>
      </c>
      <c r="F20" s="19" t="str">
        <f t="shared" si="1"/>
        <v/>
      </c>
      <c r="G20" s="23"/>
      <c r="H20" s="23"/>
    </row>
    <row r="21" ht="30.0" customHeight="1">
      <c r="A21" s="18" t="s">
        <v>46</v>
      </c>
      <c r="B21" s="19"/>
      <c r="C21" s="20"/>
      <c r="D21" s="21"/>
      <c r="E21" s="22" t="str">
        <f t="shared" si="4"/>
        <v/>
      </c>
      <c r="F21" s="19" t="str">
        <f t="shared" si="1"/>
        <v/>
      </c>
      <c r="G21" s="23"/>
      <c r="H21" s="2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2026-09-23T03:03:50Z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