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SGpEAoXyarZez7gfFxmLMbABadc2avaev8sZOxgaKMc="/>
    </ext>
  </extLst>
</workbook>
</file>

<file path=xl/sharedStrings.xml><?xml version="1.0" encoding="utf-8"?>
<sst xmlns="http://schemas.openxmlformats.org/spreadsheetml/2006/main" count="86" uniqueCount="57">
  <si>
    <t>ISO Compliance OKR Tracker</t>
  </si>
  <si>
    <t>Editable OKR Template  ·  profit.co  ·  Manufacturing  ·  Operations  ·  Quality</t>
  </si>
  <si>
    <t>Department:  Operations · Quality</t>
  </si>
  <si>
    <t>Quarter:  Q3 2026</t>
  </si>
  <si>
    <t>Overall OKR Score (auto-calculated)</t>
  </si>
  <si>
    <t>Company:</t>
  </si>
  <si>
    <t>Department:</t>
  </si>
  <si>
    <t>Quarter: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</si>
  <si>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</si>
  <si>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objectives, then each KR's Owner, Type, Plan and Actual.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</si>
  <si>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</si>
  <si>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</si>
  <si>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</si>
  <si>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</si>
  <si>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</si>
  <si>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</si>
  <si>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</si>
  <si>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</si>
  <si>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Reach audit readiness and clear ISO 9001 findings</t>
  </si>
  <si>
    <t>Q3-2026</t>
  </si>
  <si>
    <t>Warren Pruitt</t>
  </si>
  <si>
    <t xml:space="preserve">O1:  </t>
  </si>
  <si>
    <t xml:space="preserve">      Keep open ISO 9001 audit nonconformities at or below 1</t>
  </si>
  <si>
    <t xml:space="preserve">      KR1.1</t>
  </si>
  <si>
    <t>≤  Open ISO 9001 nonconformities</t>
  </si>
  <si>
    <t xml:space="preserve">      Complete the internal audit program across all scheduled areas</t>
  </si>
  <si>
    <t xml:space="preserve">      KR1.2</t>
  </si>
  <si>
    <t>Denise Corrigan</t>
  </si>
  <si>
    <t>◆  Internal audit program</t>
  </si>
  <si>
    <t xml:space="preserve">      KR1.3</t>
  </si>
  <si>
    <t xml:space="preserve">O2:  </t>
  </si>
  <si>
    <t xml:space="preserve">      Cut overdue corrective actions from 24 to 6 open items</t>
  </si>
  <si>
    <t>↓  Overdue corrective actions</t>
  </si>
  <si>
    <t xml:space="preserve">      KR2.1</t>
  </si>
  <si>
    <t xml:space="preserve">      KR2.2</t>
  </si>
  <si>
    <t>O2:  Keep the QMS documentation current and processes conforming</t>
  </si>
  <si>
    <t>Ted Brunner</t>
  </si>
  <si>
    <t xml:space="preserve">      KR2.3</t>
  </si>
  <si>
    <t xml:space="preserve">O3:  </t>
  </si>
  <si>
    <t xml:space="preserve">      Hold document-control currency at or above 95%</t>
  </si>
  <si>
    <t>≥  Document-control currency</t>
  </si>
  <si>
    <t xml:space="preserve">      KR3.1</t>
  </si>
  <si>
    <t xml:space="preserve">      Keep overdue document reviews at or below 10 documents</t>
  </si>
  <si>
    <t>≤  Overdue document reviews</t>
  </si>
  <si>
    <t xml:space="preserve">      KR3.2</t>
  </si>
  <si>
    <t xml:space="preserve">      KR3.3</t>
  </si>
  <si>
    <t xml:space="preserve">      Hold process conformance between 90% and 96% of processes</t>
  </si>
  <si>
    <t>Priya Deshmukh</t>
  </si>
  <si>
    <t>↔  Process conformance</t>
  </si>
  <si>
    <t>O3:  Sustain certification readiness and workforce competence</t>
  </si>
  <si>
    <t>Luis Ferrante</t>
  </si>
  <si>
    <t xml:space="preserve">      Raise certification-readiness score from 50% to 90%</t>
  </si>
  <si>
    <t>↑  Certification-readiness score</t>
  </si>
  <si>
    <t xml:space="preserve">      Cut lapsed competency records from 34 to 4</t>
  </si>
  <si>
    <t>↓  Lapsed competency records</t>
  </si>
  <si>
    <t xml:space="preserve">      Hold workforce competency coverage at or above 95%</t>
  </si>
  <si>
    <t>≥  Workforce competency coverage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</si>
</sst>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4</v>
      </c>
      <c r="G5" s="7">
        <f>IFERROR(AVERAGE(E11,E12,E13,E15,E16,E17,E19,E20,E21),"")</f>
        <v>0.4496296296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0.6888888889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19</v>
      </c>
      <c r="C11" s="20" t="s">
        <v>20</v>
      </c>
      <c r="D11" s="21" t="s">
        <v>24</v>
      </c>
      <c r="E11" s="22">
        <f>IF(H11="","",MAX(0,MIN(1,(7-H11)/(7-1))))</f>
        <v>0.6333333333</v>
      </c>
      <c r="F11" s="19" t="str">
        <f t="shared" si="1"/>
        <v>On Track</v>
      </c>
      <c r="G11" s="23">
        <v>4.0</v>
      </c>
      <c r="H11" s="23">
        <v>3.2</v>
      </c>
    </row>
    <row r="12" ht="30.0" customHeight="1">
      <c r="A12" s="18" t="s">
        <v>25</v>
      </c>
      <c r="B12" s="19" t="s">
        <v>19</v>
      </c>
      <c r="C12" s="20" t="s">
        <v>27</v>
      </c>
      <c r="D12" s="21" t="s">
        <v>28</v>
      </c>
      <c r="E12" s="22">
        <f>IF(H12="","",MAX(0,MIN(1,(H12-40)/(100-40))))</f>
        <v>0.4333333333</v>
      </c>
      <c r="F12" s="19" t="str">
        <f t="shared" si="1"/>
        <v>At Risk</v>
      </c>
      <c r="G12" s="23">
        <v>85.0</v>
      </c>
      <c r="H12" s="23">
        <v>66.0</v>
      </c>
    </row>
    <row r="13" ht="30.0" customHeight="1">
      <c r="A13" s="18" t="s">
        <v>31</v>
      </c>
      <c r="B13" s="19" t="s">
        <v>19</v>
      </c>
      <c r="C13" s="20" t="s">
        <v>27</v>
      </c>
      <c r="D13" s="21" t="s">
        <v>32</v>
      </c>
      <c r="E13" s="22">
        <f>IF(H13="","",MAX(0,MIN(1,(24-H13)/(24-6))))</f>
        <v>1</v>
      </c>
      <c r="F13" s="19" t="str">
        <f t="shared" si="1"/>
        <v>Completed</v>
      </c>
      <c r="G13" s="23">
        <v>12.0</v>
      </c>
      <c r="H13" s="23">
        <v>6.0</v>
      </c>
    </row>
    <row r="14" ht="19.5" customHeight="1">
      <c r="A14" s="12" t="s">
        <v>35</v>
      </c>
      <c r="B14" s="13" t="s">
        <v>19</v>
      </c>
      <c r="C14" s="14" t="s">
        <v>36</v>
      </c>
      <c r="D14" s="15"/>
      <c r="E14" s="16">
        <f>IFERROR(AVERAGE(E15,E16,E17),"")</f>
        <v>0.4488888889</v>
      </c>
      <c r="F14" s="13" t="str">
        <f t="shared" si="1"/>
        <v>At Risk</v>
      </c>
      <c r="G14" s="17">
        <v>100.0</v>
      </c>
      <c r="H14" s="17">
        <f>IFERROR(ROUND(E14*100,0),"")</f>
        <v>45</v>
      </c>
    </row>
    <row r="15" ht="30.0" customHeight="1">
      <c r="A15" s="18" t="s">
        <v>39</v>
      </c>
      <c r="B15" s="19" t="s">
        <v>19</v>
      </c>
      <c r="C15" s="20" t="s">
        <v>36</v>
      </c>
      <c r="D15" s="21" t="s">
        <v>40</v>
      </c>
      <c r="E15" s="22">
        <f>IF(H15="","",MAX(0,MIN(1,(H15-70)/(95-70))))</f>
        <v>0.48</v>
      </c>
      <c r="F15" s="19" t="str">
        <f t="shared" si="1"/>
        <v>At Risk</v>
      </c>
      <c r="G15" s="23">
        <v>88.0</v>
      </c>
      <c r="H15" s="23">
        <v>82.0</v>
      </c>
    </row>
    <row r="16" ht="30.0" customHeight="1">
      <c r="A16" s="18" t="s">
        <v>42</v>
      </c>
      <c r="B16" s="19" t="s">
        <v>19</v>
      </c>
      <c r="C16" s="20" t="s">
        <v>36</v>
      </c>
      <c r="D16" s="21" t="s">
        <v>43</v>
      </c>
      <c r="E16" s="22">
        <f>IF(H16="","",MAX(0,MIN(1,(40-H16)/(40-10))))</f>
        <v>0.2333333333</v>
      </c>
      <c r="F16" s="19" t="str">
        <f t="shared" si="1"/>
        <v>In Trouble</v>
      </c>
      <c r="G16" s="23">
        <v>22.0</v>
      </c>
      <c r="H16" s="23">
        <v>33.0</v>
      </c>
    </row>
    <row r="17" ht="30.0" customHeight="1">
      <c r="A17" s="18" t="s">
        <v>46</v>
      </c>
      <c r="B17" s="19" t="s">
        <v>19</v>
      </c>
      <c r="C17" s="20" t="s">
        <v>47</v>
      </c>
      <c r="D17" s="21" t="s">
        <v>48</v>
      </c>
      <c r="E17" s="22">
        <f>IF(H17="","",MAX(0,MIN(1,(H17-60)/(90-60))))</f>
        <v>0.6333333333</v>
      </c>
      <c r="F17" s="19" t="str">
        <f t="shared" si="1"/>
        <v>On Track</v>
      </c>
      <c r="G17" s="23">
        <v>84.0</v>
      </c>
      <c r="H17" s="23">
        <v>79.0</v>
      </c>
    </row>
    <row r="18" ht="19.5" customHeight="1">
      <c r="A18" s="12" t="s">
        <v>49</v>
      </c>
      <c r="B18" s="13" t="s">
        <v>19</v>
      </c>
      <c r="C18" s="14" t="s">
        <v>50</v>
      </c>
      <c r="D18" s="15"/>
      <c r="E18" s="16">
        <f>IFERROR(AVERAGE(E19,E20,E21),"")</f>
        <v>0.2111111111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51</v>
      </c>
      <c r="B19" s="19" t="s">
        <v>19</v>
      </c>
      <c r="C19" s="20" t="s">
        <v>20</v>
      </c>
      <c r="D19" s="21" t="s">
        <v>52</v>
      </c>
      <c r="E19" s="22">
        <f>IF(H19="","",MAX(0,MIN(1,(H19-50)/(90-50))))</f>
        <v>0.4</v>
      </c>
      <c r="F19" s="19" t="str">
        <f t="shared" si="1"/>
        <v>At Risk</v>
      </c>
      <c r="G19" s="23">
        <v>80.0</v>
      </c>
      <c r="H19" s="23">
        <v>66.0</v>
      </c>
    </row>
    <row r="20" ht="30.0" customHeight="1">
      <c r="A20" s="18" t="s">
        <v>53</v>
      </c>
      <c r="B20" s="19" t="s">
        <v>19</v>
      </c>
      <c r="C20" s="20" t="s">
        <v>50</v>
      </c>
      <c r="D20" s="21" t="s">
        <v>54</v>
      </c>
      <c r="E20" s="22">
        <f>IF(H20="","",MAX(0,MIN(1,(34-H20)/(34-4))))</f>
        <v>0.2333333333</v>
      </c>
      <c r="F20" s="19" t="str">
        <f t="shared" si="1"/>
        <v>In Trouble</v>
      </c>
      <c r="G20" s="23">
        <v>16.0</v>
      </c>
      <c r="H20" s="23">
        <v>27.0</v>
      </c>
    </row>
    <row r="21" ht="30.0" customHeight="1">
      <c r="A21" s="18" t="s">
        <v>55</v>
      </c>
      <c r="B21" s="19" t="s">
        <v>19</v>
      </c>
      <c r="C21" s="20" t="s">
        <v>50</v>
      </c>
      <c r="D21" s="21" t="s">
        <v>56</v>
      </c>
      <c r="E21" s="22">
        <f>IF(H21="","",MAX(0,MIN(1,(H21-55)/(95-55))))</f>
        <v>0</v>
      </c>
      <c r="F21" s="19" t="str">
        <f t="shared" si="1"/>
        <v>Not Started</v>
      </c>
      <c r="G21" s="23">
        <v>82.0</v>
      </c>
      <c r="H21" s="23">
        <v>55.0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4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23</v>
      </c>
      <c r="B11" s="19"/>
      <c r="C11" s="20"/>
      <c r="D11" s="21"/>
      <c r="E11" s="22" t="str">
        <f t="shared" ref="E11:E13" si="2">IF(OR(G11="",H11=""),"",MAX(0,MIN(1,H11/G11)))</f>
        <v/>
      </c>
      <c r="F11" s="19" t="str">
        <f t="shared" si="1"/>
        <v/>
      </c>
      <c r="G11" s="23"/>
      <c r="H11" s="23"/>
    </row>
    <row r="12" ht="30.0" customHeight="1">
      <c r="A12" s="18" t="s">
        <v>26</v>
      </c>
      <c r="B12" s="19"/>
      <c r="C12" s="20"/>
      <c r="D12" s="21"/>
      <c r="E12" s="22" t="str">
        <f t="shared" si="2"/>
        <v/>
      </c>
      <c r="F12" s="19" t="str">
        <f t="shared" si="1"/>
        <v/>
      </c>
      <c r="G12" s="23"/>
      <c r="H12" s="23"/>
    </row>
    <row r="13" ht="30.0" customHeight="1">
      <c r="A13" s="18" t="s">
        <v>29</v>
      </c>
      <c r="B13" s="19"/>
      <c r="C13" s="20"/>
      <c r="D13" s="21"/>
      <c r="E13" s="22" t="str">
        <f t="shared" si="2"/>
        <v/>
      </c>
      <c r="F13" s="19" t="str">
        <f t="shared" si="1"/>
        <v/>
      </c>
      <c r="G13" s="23"/>
      <c r="H13" s="23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33</v>
      </c>
      <c r="B15" s="19"/>
      <c r="C15" s="20"/>
      <c r="D15" s="21"/>
      <c r="E15" s="22" t="str">
        <f t="shared" ref="E15:E17" si="3">IF(OR(G15="",H15=""),"",MAX(0,MIN(1,H15/G15)))</f>
        <v/>
      </c>
      <c r="F15" s="19" t="str">
        <f t="shared" si="1"/>
        <v/>
      </c>
      <c r="G15" s="23"/>
      <c r="H15" s="23"/>
    </row>
    <row r="16" ht="30.0" customHeight="1">
      <c r="A16" s="18" t="s">
        <v>34</v>
      </c>
      <c r="B16" s="19"/>
      <c r="C16" s="20"/>
      <c r="D16" s="21"/>
      <c r="E16" s="22" t="str">
        <f t="shared" si="3"/>
        <v/>
      </c>
      <c r="F16" s="19" t="str">
        <f t="shared" si="1"/>
        <v/>
      </c>
      <c r="G16" s="23"/>
      <c r="H16" s="23"/>
    </row>
    <row r="17" ht="30.0" customHeight="1">
      <c r="A17" s="18" t="s">
        <v>37</v>
      </c>
      <c r="B17" s="19"/>
      <c r="C17" s="20"/>
      <c r="D17" s="21"/>
      <c r="E17" s="22" t="str">
        <f t="shared" si="3"/>
        <v/>
      </c>
      <c r="F17" s="19" t="str">
        <f t="shared" si="1"/>
        <v/>
      </c>
      <c r="G17" s="23"/>
      <c r="H17" s="23"/>
    </row>
    <row r="18" ht="19.5" customHeight="1">
      <c r="A18" s="12" t="s">
        <v>38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41</v>
      </c>
      <c r="B19" s="19"/>
      <c r="C19" s="20"/>
      <c r="D19" s="21"/>
      <c r="E19" s="22" t="str">
        <f t="shared" ref="E19:E21" si="4">IF(OR(G19="",H19=""),"",MAX(0,MIN(1,H19/G19)))</f>
        <v/>
      </c>
      <c r="F19" s="19" t="str">
        <f t="shared" si="1"/>
        <v/>
      </c>
      <c r="G19" s="23"/>
      <c r="H19" s="23"/>
    </row>
    <row r="20" ht="30.0" customHeight="1">
      <c r="A20" s="18" t="s">
        <v>44</v>
      </c>
      <c r="B20" s="19"/>
      <c r="C20" s="20"/>
      <c r="D20" s="21"/>
      <c r="E20" s="22" t="str">
        <f t="shared" si="4"/>
        <v/>
      </c>
      <c r="F20" s="19" t="str">
        <f t="shared" si="1"/>
        <v/>
      </c>
      <c r="G20" s="23"/>
      <c r="H20" s="23"/>
    </row>
    <row r="21" ht="30.0" customHeight="1">
      <c r="A21" s="18" t="s">
        <v>45</v>
      </c>
      <c r="B21" s="19"/>
      <c r="C21" s="20"/>
      <c r="D21" s="21"/>
      <c r="E21" s="22" t="str">
        <f t="shared" si="4"/>
        <v/>
      </c>
      <c r="F21" s="19" t="str">
        <f t="shared" si="1"/>
        <v/>
      </c>
      <c r="G21" s="23"/>
      <c r="H21" s="2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2026-09-23T01:34:28Z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