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2d2wuxhK4fpO7wERfOkbR+yeFtyZMgnNMYQvVCK8RAE="/>
    </ext>
  </extLst>
</workbook>
</file>

<file path=xl/sharedStrings.xml><?xml version="1.0" encoding="utf-8"?>
<sst xmlns="http://schemas.openxmlformats.org/spreadsheetml/2006/main" count="86" uniqueCount="60">
  <si>
    <t>OEE Improvement OKR Tracker</t>
  </si>
  <si>
    <t>Editable OKR Template  ·  profit.co  ·  Manufacturing  ·  Operations  ·  Production</t>
  </si>
  <si>
    <t>Department:  Operations · Production</t>
  </si>
  <si>
    <t>Quarter:  Q3 2026</t>
  </si>
  <si>
    <t>Overall OKR Score (auto-calculated)</t>
  </si>
  <si>
    <t>Company:</t>
  </si>
  <si>
    <t>Department:</t>
  </si>
  <si>
    <t>Quarter: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</si>
  <si>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</si>
  <si>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</si>
  <si>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</si>
  <si>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ℹ  Enter your objectives, then each KR's Owner, Type, Plan (this period's checkpoint) and Actual (current value). Progress and Lifecycle Status calculate automatically.</t>
  </si>
  <si>
    <t>Owner(s)</t>
  </si>
  <si>
    <t>Type</t>
  </si>
  <si>
    <t>Progress</t>
  </si>
  <si>
    <t>Lifecycle Status</t>
  </si>
  <si>
    <t>Plan</t>
  </si>
  <si>
    <t>Actual</t>
  </si>
  <si>
    <t>O1:  Increase OEE across primary production lines from 62% to 72%</t>
  </si>
  <si>
    <t>Q3-2026</t>
  </si>
  <si>
    <t>Derek Vaughn</t>
  </si>
  <si>
    <t xml:space="preserve">O1:  </t>
  </si>
  <si>
    <t xml:space="preserve">      Raise Line A OEE from 61% to 71%</t>
  </si>
  <si>
    <t>Brett Sullivan</t>
  </si>
  <si>
    <t>↑  Line A OEE</t>
  </si>
  <si>
    <t xml:space="preserve">      KR1.1</t>
  </si>
  <si>
    <t xml:space="preserve">      Keep the performance loss rate at or below 10% through pace standardisation</t>
  </si>
  <si>
    <t>Dana Kowalczyk</t>
  </si>
  <si>
    <t>≤  Performance loss rate</t>
  </si>
  <si>
    <t xml:space="preserve">      Deploy the OEE tracking dashboard across all 4 production lines</t>
  </si>
  <si>
    <t>◆  Dashboard lines deployed</t>
  </si>
  <si>
    <t xml:space="preserve">      KR1.2</t>
  </si>
  <si>
    <t>O2:  Reduce unplanned downtime and improve equipment availability</t>
  </si>
  <si>
    <t xml:space="preserve">      KR1.3</t>
  </si>
  <si>
    <t>Garrett Holloway</t>
  </si>
  <si>
    <t xml:space="preserve">O2:  </t>
  </si>
  <si>
    <t xml:space="preserve">      Increase MTBF on CNC equipment from 18 to 28 hours</t>
  </si>
  <si>
    <t>↑  MTBF on CNC equipment</t>
  </si>
  <si>
    <t xml:space="preserve">      KR2.1</t>
  </si>
  <si>
    <t xml:space="preserve">      Hold planned-maintenance compliance at or above 90%</t>
  </si>
  <si>
    <t>Claire Ashworth</t>
  </si>
  <si>
    <t>≥  Planned-maintenance compliance</t>
  </si>
  <si>
    <t xml:space="preserve">      KR2.2</t>
  </si>
  <si>
    <t xml:space="preserve">      Keep unplanned downtime events on Line B to no more than 6 per month</t>
  </si>
  <si>
    <t>Ingrid Solberg</t>
  </si>
  <si>
    <t>≤  Line B downtime events</t>
  </si>
  <si>
    <t xml:space="preserve">      KR2.3</t>
  </si>
  <si>
    <t xml:space="preserve">O3:  </t>
  </si>
  <si>
    <t>O3:  Improve first-pass quality yield and eliminate defect-related OEE losses</t>
  </si>
  <si>
    <t>Nolan Fitzgerald</t>
  </si>
  <si>
    <t xml:space="preserve">      KR3.1</t>
  </si>
  <si>
    <t xml:space="preserve">      Hold first-pass yield between 94% and 97% across assembly</t>
  </si>
  <si>
    <t>↔  First-pass yield</t>
  </si>
  <si>
    <t xml:space="preserve">      KR3.2</t>
  </si>
  <si>
    <t xml:space="preserve">      Reduce the scrap rate on high-volume SKUs from 4.2% to 2.5%</t>
  </si>
  <si>
    <t>↓  Scrap rate on high-volume SKUs</t>
  </si>
  <si>
    <t xml:space="preserve">      KR3.3</t>
  </si>
  <si>
    <t xml:space="preserve">      Cut rework labour from 320 to 180 hours per week</t>
  </si>
  <si>
    <t>Sheila Ramsey</t>
  </si>
  <si>
    <t>↓  Rework labour hours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</si>
</sst>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0.4442578259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0.6891666667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23</v>
      </c>
      <c r="D11" s="19" t="s">
        <v>24</v>
      </c>
      <c r="E11" s="21">
        <f>IF(H11="","",MAX(0,MIN(1,(H11-61)/(71-61))))</f>
        <v>0.63</v>
      </c>
      <c r="F11" s="19" t="str">
        <f t="shared" si="1"/>
        <v>On Track</v>
      </c>
      <c r="G11" s="22">
        <v>66.0</v>
      </c>
      <c r="H11" s="22">
        <v>67.3</v>
      </c>
    </row>
    <row r="12" ht="30.0" customHeight="1">
      <c r="A12" s="18" t="s">
        <v>26</v>
      </c>
      <c r="B12" s="19" t="s">
        <v>19</v>
      </c>
      <c r="C12" s="20" t="s">
        <v>27</v>
      </c>
      <c r="D12" s="19" t="s">
        <v>28</v>
      </c>
      <c r="E12" s="21">
        <f>IF(H12="","",MAX(0,MIN(1,(H12-18)/(10-18))))</f>
        <v>0.4375</v>
      </c>
      <c r="F12" s="19" t="str">
        <f t="shared" si="1"/>
        <v>At Risk</v>
      </c>
      <c r="G12" s="22">
        <v>13.0</v>
      </c>
      <c r="H12" s="22">
        <v>14.5</v>
      </c>
    </row>
    <row r="13" ht="30.0" customHeight="1">
      <c r="A13" s="18" t="s">
        <v>29</v>
      </c>
      <c r="B13" s="19" t="s">
        <v>19</v>
      </c>
      <c r="C13" s="20" t="s">
        <v>20</v>
      </c>
      <c r="D13" s="19" t="s">
        <v>30</v>
      </c>
      <c r="E13" s="21">
        <f>IF(H13="","",MAX(0,MIN(1,(H13-0)/(4-0))))</f>
        <v>1</v>
      </c>
      <c r="F13" s="19" t="str">
        <f t="shared" si="1"/>
        <v>Completed</v>
      </c>
      <c r="G13" s="22">
        <v>3.0</v>
      </c>
      <c r="H13" s="22">
        <v>4.0</v>
      </c>
    </row>
    <row r="14" ht="19.5" customHeight="1">
      <c r="A14" s="12" t="s">
        <v>32</v>
      </c>
      <c r="B14" s="13" t="s">
        <v>19</v>
      </c>
      <c r="C14" s="14" t="s">
        <v>34</v>
      </c>
      <c r="D14" s="15"/>
      <c r="E14" s="16">
        <f>IFERROR(AVERAGE(E15,E16,E17),"")</f>
        <v>0.4318421053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36</v>
      </c>
      <c r="B15" s="19" t="s">
        <v>19</v>
      </c>
      <c r="C15" s="20" t="s">
        <v>34</v>
      </c>
      <c r="D15" s="19" t="s">
        <v>37</v>
      </c>
      <c r="E15" s="21">
        <f>IF(H15="","",MAX(0,MIN(1,(H15-18)/(28-18))))</f>
        <v>0.46</v>
      </c>
      <c r="F15" s="19" t="str">
        <f t="shared" si="1"/>
        <v>At Risk</v>
      </c>
      <c r="G15" s="22">
        <v>25.0</v>
      </c>
      <c r="H15" s="22">
        <v>22.6</v>
      </c>
    </row>
    <row r="16" ht="30.0" customHeight="1">
      <c r="A16" s="18" t="s">
        <v>39</v>
      </c>
      <c r="B16" s="19" t="s">
        <v>19</v>
      </c>
      <c r="C16" s="20" t="s">
        <v>40</v>
      </c>
      <c r="D16" s="19" t="s">
        <v>41</v>
      </c>
      <c r="E16" s="21">
        <f>IF(H16="","",MAX(0,MIN(1,(H16-71)/(90-71))))</f>
        <v>0.2105263158</v>
      </c>
      <c r="F16" s="19" t="str">
        <f t="shared" si="1"/>
        <v>In Trouble</v>
      </c>
      <c r="G16" s="22">
        <v>84.0</v>
      </c>
      <c r="H16" s="22">
        <v>75.0</v>
      </c>
    </row>
    <row r="17" ht="30.0" customHeight="1">
      <c r="A17" s="18" t="s">
        <v>43</v>
      </c>
      <c r="B17" s="19" t="s">
        <v>19</v>
      </c>
      <c r="C17" s="20" t="s">
        <v>44</v>
      </c>
      <c r="D17" s="19" t="s">
        <v>45</v>
      </c>
      <c r="E17" s="21">
        <f>IF(H17="","",MAX(0,MIN(1,(H17-14)/(6-14))))</f>
        <v>0.625</v>
      </c>
      <c r="F17" s="19" t="str">
        <f t="shared" si="1"/>
        <v>On Track</v>
      </c>
      <c r="G17" s="22">
        <v>10.0</v>
      </c>
      <c r="H17" s="22">
        <v>9.0</v>
      </c>
    </row>
    <row r="18" ht="19.5" customHeight="1">
      <c r="A18" s="12" t="s">
        <v>48</v>
      </c>
      <c r="B18" s="13" t="s">
        <v>19</v>
      </c>
      <c r="C18" s="14" t="s">
        <v>49</v>
      </c>
      <c r="D18" s="15"/>
      <c r="E18" s="16">
        <f>IFERROR(AVERAGE(E19,E20,E21),"")</f>
        <v>0.2117647059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19</v>
      </c>
      <c r="C19" s="20" t="s">
        <v>49</v>
      </c>
      <c r="D19" s="19" t="s">
        <v>52</v>
      </c>
      <c r="E19" s="21">
        <f>IF(H19="","",MAX(0,MIN(1,(H19-88)/(94-88))))</f>
        <v>0.4</v>
      </c>
      <c r="F19" s="19" t="str">
        <f t="shared" si="1"/>
        <v>At Risk</v>
      </c>
      <c r="G19" s="22">
        <v>92.0</v>
      </c>
      <c r="H19" s="22">
        <v>90.4</v>
      </c>
    </row>
    <row r="20" ht="30.0" customHeight="1">
      <c r="A20" s="18" t="s">
        <v>54</v>
      </c>
      <c r="B20" s="19" t="s">
        <v>19</v>
      </c>
      <c r="C20" s="20" t="s">
        <v>23</v>
      </c>
      <c r="D20" s="19" t="s">
        <v>55</v>
      </c>
      <c r="E20" s="21">
        <f>IF(H20="","",MAX(0,MIN(1,(H20-4.2)/(2.5-4.2))))</f>
        <v>0.2352941176</v>
      </c>
      <c r="F20" s="19" t="str">
        <f t="shared" si="1"/>
        <v>In Trouble</v>
      </c>
      <c r="G20" s="22">
        <v>3.4</v>
      </c>
      <c r="H20" s="22">
        <v>3.8</v>
      </c>
    </row>
    <row r="21" ht="30.0" customHeight="1">
      <c r="A21" s="18" t="s">
        <v>57</v>
      </c>
      <c r="B21" s="19" t="s">
        <v>19</v>
      </c>
      <c r="C21" s="20" t="s">
        <v>58</v>
      </c>
      <c r="D21" s="19" t="s">
        <v>59</v>
      </c>
      <c r="E21" s="21">
        <f>IF(H21="","",MAX(0,MIN(1,(H21-320)/(180-320))))</f>
        <v>0</v>
      </c>
      <c r="F21" s="19" t="str">
        <f t="shared" si="1"/>
        <v>Not Started</v>
      </c>
      <c r="G21" s="22">
        <v>260.0</v>
      </c>
      <c r="H21" s="22">
        <v>320.0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1" t="s">
        <v>11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25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31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33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35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42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46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47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50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53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56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2026-09-22T09:30:30Z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