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tfhTXB1vNQHSv3r1zprSG7P/2knI1sfZafSQg9o1BiY="/>
    </ext>
  </extLst>
</workbook>
</file>

<file path=xl/sharedStrings.xml><?xml version="1.0" encoding="utf-8"?>
<sst xmlns="http://schemas.openxmlformats.org/spreadsheetml/2006/main" count="86" uniqueCount="61">
  <si>
    <t>Production Efficiency OKR Tracker</t>
  </si>
  <si>
    <t>Editable OKR Template  ·  profit.co  ·  Manufacturing  ·  Operations  ·  Production</t>
  </si>
  <si>
    <t>Company:</t>
  </si>
  <si>
    <t>Department:  Operations · Production</t>
  </si>
  <si>
    <t>Department:</t>
  </si>
  <si>
    <t>Quarter:  Q3 2026</t>
  </si>
  <si>
    <t>Quarter:</t>
  </si>
  <si>
    <t>Overall OKR Score (auto-calculated)</t>
  </si>
  <si>
    <t>ℹ  Enter your objectives, then each KR's Owner, Type, Plan (this period's checkpoint) and Actual (current value). Progress and Lifecycle Status calculate automatically.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</si>
  <si>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</si>
  <si>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</si>
  <si>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</si>
  <si>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</si>
  <si>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</si>
  <si>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</si>
  <si>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</si>
  <si>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</si>
  <si>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</si>
  <si>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Lift line throughput and schedule attainment across all shifts</t>
  </si>
  <si>
    <t>Q3-2026</t>
  </si>
  <si>
    <t>Hugo Marchetti</t>
  </si>
  <si>
    <t xml:space="preserve">O1:  </t>
  </si>
  <si>
    <t xml:space="preserve">      Increase line output rate from 420 to 520 units per hour</t>
  </si>
  <si>
    <t>↑  Line output rate (u/hr)</t>
  </si>
  <si>
    <t xml:space="preserve">      KR1.1</t>
  </si>
  <si>
    <t xml:space="preserve">      Hold standard-hour attainment at or above 92%</t>
  </si>
  <si>
    <t>Brett Sullivan</t>
  </si>
  <si>
    <t>≥  Standard-hour attainment</t>
  </si>
  <si>
    <t xml:space="preserve">      KR1.2</t>
  </si>
  <si>
    <t xml:space="preserve">      Improve production schedule adherence from 74% to 88%</t>
  </si>
  <si>
    <t>Lena Brandt</t>
  </si>
  <si>
    <t>↑  Schedule adherence</t>
  </si>
  <si>
    <t xml:space="preserve">      KR1.3</t>
  </si>
  <si>
    <t xml:space="preserve">O2:  </t>
  </si>
  <si>
    <t>O2:  Improve labour efficiency and reduce reliance on overtime</t>
  </si>
  <si>
    <t>Derek Vaughn</t>
  </si>
  <si>
    <t xml:space="preserve">      KR2.1</t>
  </si>
  <si>
    <t xml:space="preserve">      Hold the labour efficiency ratio between 90% and 95%</t>
  </si>
  <si>
    <t>↔  Labour efficiency ratio</t>
  </si>
  <si>
    <t xml:space="preserve">      KR2.2</t>
  </si>
  <si>
    <t xml:space="preserve">      KR2.3</t>
  </si>
  <si>
    <t xml:space="preserve">      Keep monthly overtime hours to no more than 120</t>
  </si>
  <si>
    <t xml:space="preserve">O3:  </t>
  </si>
  <si>
    <t>Roy Alderton</t>
  </si>
  <si>
    <t>≤  Monthly overtime hours</t>
  </si>
  <si>
    <t xml:space="preserve">      KR3.1</t>
  </si>
  <si>
    <t xml:space="preserve">      Raise output per FTE from 1,150 to 1,350 units per shift</t>
  </si>
  <si>
    <t>Gail Thornbury</t>
  </si>
  <si>
    <t>↑  Output per FTE</t>
  </si>
  <si>
    <t xml:space="preserve">      KR3.2</t>
  </si>
  <si>
    <t>O3:  Cut material waste, changeover loss, and unit cost</t>
  </si>
  <si>
    <t xml:space="preserve">      KR3.3</t>
  </si>
  <si>
    <t xml:space="preserve">      Improve material yield from 91% to 96%</t>
  </si>
  <si>
    <t>Anton Kessler</t>
  </si>
  <si>
    <t>↑  Material yield</t>
  </si>
  <si>
    <t xml:space="preserve">      Keep average changeover time at or below 28 minutes</t>
  </si>
  <si>
    <t>Tomas Rivera</t>
  </si>
  <si>
    <t>≤  Average changeover time</t>
  </si>
  <si>
    <t xml:space="preserve">      Lower production cost per unit from $8.40 to $7.20</t>
  </si>
  <si>
    <t>Curtis Redmond</t>
  </si>
  <si>
    <t>↓  Production cost per unit ($)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</si>
</sst>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0.4437472767</v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0.6866666667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22</v>
      </c>
      <c r="B11" s="19" t="s">
        <v>19</v>
      </c>
      <c r="C11" s="20" t="s">
        <v>20</v>
      </c>
      <c r="D11" s="19" t="s">
        <v>23</v>
      </c>
      <c r="E11" s="21">
        <f>IF(H11="","",MAX(0,MIN(1,(H11-420)/(520-420))))</f>
        <v>0.62</v>
      </c>
      <c r="F11" s="19" t="str">
        <f t="shared" si="1"/>
        <v>On Track</v>
      </c>
      <c r="G11" s="22">
        <v>475.0</v>
      </c>
      <c r="H11" s="22">
        <v>482.0</v>
      </c>
    </row>
    <row r="12" ht="30.0" customHeight="1">
      <c r="A12" s="18" t="s">
        <v>25</v>
      </c>
      <c r="B12" s="19" t="s">
        <v>19</v>
      </c>
      <c r="C12" s="20" t="s">
        <v>26</v>
      </c>
      <c r="D12" s="19" t="s">
        <v>27</v>
      </c>
      <c r="E12" s="21">
        <f>IF(H12="","",MAX(0,MIN(1,(H12-82)/(92-82))))</f>
        <v>0.44</v>
      </c>
      <c r="F12" s="19" t="str">
        <f t="shared" si="1"/>
        <v>At Risk</v>
      </c>
      <c r="G12" s="22">
        <v>89.0</v>
      </c>
      <c r="H12" s="22">
        <v>86.4</v>
      </c>
    </row>
    <row r="13" ht="30.0" customHeight="1">
      <c r="A13" s="18" t="s">
        <v>29</v>
      </c>
      <c r="B13" s="19" t="s">
        <v>19</v>
      </c>
      <c r="C13" s="20" t="s">
        <v>30</v>
      </c>
      <c r="D13" s="19" t="s">
        <v>31</v>
      </c>
      <c r="E13" s="21">
        <f>IF(H13="","",MAX(0,MIN(1,(H13-74)/(88-74))))</f>
        <v>1</v>
      </c>
      <c r="F13" s="19" t="str">
        <f t="shared" si="1"/>
        <v>Completed</v>
      </c>
      <c r="G13" s="22">
        <v>82.0</v>
      </c>
      <c r="H13" s="22">
        <v>88.0</v>
      </c>
    </row>
    <row r="14" ht="19.5" customHeight="1">
      <c r="A14" s="12" t="s">
        <v>34</v>
      </c>
      <c r="B14" s="13" t="s">
        <v>19</v>
      </c>
      <c r="C14" s="14" t="s">
        <v>35</v>
      </c>
      <c r="D14" s="15"/>
      <c r="E14" s="16">
        <f>IFERROR(AVERAGE(E15,E16,E17),"")</f>
        <v>0.4288888889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37</v>
      </c>
      <c r="B15" s="19" t="s">
        <v>19</v>
      </c>
      <c r="C15" s="20" t="s">
        <v>35</v>
      </c>
      <c r="D15" s="19" t="s">
        <v>38</v>
      </c>
      <c r="E15" s="21">
        <f>IF(H15="","",MAX(0,MIN(1,(H15-78)/(90-78))))</f>
        <v>0.45</v>
      </c>
      <c r="F15" s="19" t="str">
        <f t="shared" si="1"/>
        <v>At Risk</v>
      </c>
      <c r="G15" s="22">
        <v>86.0</v>
      </c>
      <c r="H15" s="22">
        <v>83.4</v>
      </c>
    </row>
    <row r="16" ht="30.0" customHeight="1">
      <c r="A16" s="18" t="s">
        <v>41</v>
      </c>
      <c r="B16" s="19" t="s">
        <v>19</v>
      </c>
      <c r="C16" s="20" t="s">
        <v>43</v>
      </c>
      <c r="D16" s="19" t="s">
        <v>44</v>
      </c>
      <c r="E16" s="21">
        <f>IF(H16="","",MAX(0,MIN(1,(H16-240)/(120-240))))</f>
        <v>0.2166666667</v>
      </c>
      <c r="F16" s="19" t="str">
        <f t="shared" si="1"/>
        <v>In Trouble</v>
      </c>
      <c r="G16" s="22">
        <v>180.0</v>
      </c>
      <c r="H16" s="22">
        <v>214.0</v>
      </c>
    </row>
    <row r="17" ht="30.0" customHeight="1">
      <c r="A17" s="18" t="s">
        <v>46</v>
      </c>
      <c r="B17" s="19" t="s">
        <v>19</v>
      </c>
      <c r="C17" s="20" t="s">
        <v>47</v>
      </c>
      <c r="D17" s="19" t="s">
        <v>48</v>
      </c>
      <c r="E17" s="21">
        <f>IF(H17="","",MAX(0,MIN(1,(H17-1150)/(1350-1150))))</f>
        <v>0.62</v>
      </c>
      <c r="F17" s="19" t="str">
        <f t="shared" si="1"/>
        <v>On Track</v>
      </c>
      <c r="G17" s="22">
        <v>1250.0</v>
      </c>
      <c r="H17" s="22">
        <v>1274.0</v>
      </c>
    </row>
    <row r="18" ht="19.5" customHeight="1">
      <c r="A18" s="12" t="s">
        <v>50</v>
      </c>
      <c r="B18" s="13" t="s">
        <v>19</v>
      </c>
      <c r="C18" s="14" t="s">
        <v>47</v>
      </c>
      <c r="D18" s="15"/>
      <c r="E18" s="16">
        <f>IFERROR(AVERAGE(E19,E20,E21),"")</f>
        <v>0.2156862745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52</v>
      </c>
      <c r="B19" s="19" t="s">
        <v>19</v>
      </c>
      <c r="C19" s="20" t="s">
        <v>53</v>
      </c>
      <c r="D19" s="19" t="s">
        <v>54</v>
      </c>
      <c r="E19" s="21">
        <f>IF(H19="","",MAX(0,MIN(1,(H19-91)/(96-91))))</f>
        <v>0.4</v>
      </c>
      <c r="F19" s="19" t="str">
        <f t="shared" si="1"/>
        <v>At Risk</v>
      </c>
      <c r="G19" s="22">
        <v>94.5</v>
      </c>
      <c r="H19" s="22">
        <v>93.0</v>
      </c>
    </row>
    <row r="20" ht="30.0" customHeight="1">
      <c r="A20" s="18" t="s">
        <v>55</v>
      </c>
      <c r="B20" s="19" t="s">
        <v>19</v>
      </c>
      <c r="C20" s="20" t="s">
        <v>56</v>
      </c>
      <c r="D20" s="19" t="s">
        <v>57</v>
      </c>
      <c r="E20" s="21">
        <f>IF(H20="","",MAX(0,MIN(1,(H20-45)/(28-45))))</f>
        <v>0.2470588235</v>
      </c>
      <c r="F20" s="19" t="str">
        <f t="shared" si="1"/>
        <v>In Trouble</v>
      </c>
      <c r="G20" s="22">
        <v>36.0</v>
      </c>
      <c r="H20" s="22">
        <v>40.8</v>
      </c>
    </row>
    <row r="21" ht="30.0" customHeight="1">
      <c r="A21" s="18" t="s">
        <v>58</v>
      </c>
      <c r="B21" s="19" t="s">
        <v>19</v>
      </c>
      <c r="C21" s="20" t="s">
        <v>59</v>
      </c>
      <c r="D21" s="19" t="s">
        <v>60</v>
      </c>
      <c r="E21" s="21">
        <f>IF(H21="","",MAX(0,MIN(1,(H21-8.4)/(7.2-8.4))))</f>
        <v>0</v>
      </c>
      <c r="F21" s="19" t="str">
        <f t="shared" si="1"/>
        <v>Not Started</v>
      </c>
      <c r="G21" s="22">
        <v>7.9</v>
      </c>
      <c r="H21" s="22">
        <v>8.4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4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24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28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32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33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36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39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40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42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45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49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51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2026-09-22T09:34:09Z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