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ldSTHOej6wvRB50Xwm+X+Lyen+o8ZBWlpq7BGLYp2RI="/>
    </ext>
  </extLst>
</workbook>
</file>

<file path=xl/sharedStrings.xml><?xml version="1.0" encoding="utf-8"?>
<sst xmlns="http://schemas.openxmlformats.org/spreadsheetml/2006/main" count="86" uniqueCount="58">
  <si>
    <t>Safety Stock OKR Tracker</t>
  </si>
  <si>
    <t>Editable OKR Template  ·  profit.co  ·  Manufacturing  ·  Operations  ·  Supply Chain</t>
  </si>
  <si>
    <t>Department:  Operations · Supply Chain</t>
  </si>
  <si>
    <t>Quarter:  Q3 2026</t>
  </si>
  <si>
    <t>Overall OKR Score (auto-calculated)</t>
  </si>
  <si>
    <t>Company:</t>
  </si>
  <si>
    <t>Department:</t>
  </si>
  <si>
    <t>Quarter:</t>
  </si>
  <si>
    <t xml:space="preserve">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</si>
  <si>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</si>
  <si>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</si>
  <si>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</si>
  <si>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</si>
  <si>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</si>
  <si>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</si>
  <si>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</si>
  <si>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</si>
  <si>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Protect service level and eliminate stockouts</t>
  </si>
  <si>
    <t>Q3-2026</t>
  </si>
  <si>
    <t>Tom Fletcher</t>
  </si>
  <si>
    <t>ℹ  Enter your objective text in the O1/O2/O3 rows. Fill in each KR row with Name, Owner, Type, Plan, and Actual — Progress and Lifecycle Status calculate automatically.</t>
  </si>
  <si>
    <t xml:space="preserve">O1:  </t>
  </si>
  <si>
    <t>KR1.1   Hold order fill rate at or above 98% of demand met</t>
  </si>
  <si>
    <t>Nina Kowalski</t>
  </si>
  <si>
    <t>≥ Order fill rate</t>
  </si>
  <si>
    <t>KR1.2   Cut stockout events from 45 to 10 per quarter</t>
  </si>
  <si>
    <t>Raj Patel</t>
  </si>
  <si>
    <t>↓ Stockout events</t>
  </si>
  <si>
    <t>KR1.3   Keep back-order rate at or below 2% of order lines</t>
  </si>
  <si>
    <t>Emma Ross</t>
  </si>
  <si>
    <t>≤ Back-order rate</t>
  </si>
  <si>
    <t>O2:  Right-size the safety-stock buffer</t>
  </si>
  <si>
    <t>KR1.1</t>
  </si>
  <si>
    <t>KR2.1   Raise SKUs on statistically optimised safety stock from 40% to 90%</t>
  </si>
  <si>
    <t>↑ Optimised SS coverage</t>
  </si>
  <si>
    <t>KR2.2   Cut over-buffered SKUs from 200 to 50</t>
  </si>
  <si>
    <t>↓ Over-buffered SKUs</t>
  </si>
  <si>
    <t>KR2.3   Cut excess safety-stock value from $130K to $45K</t>
  </si>
  <si>
    <t>David Chen</t>
  </si>
  <si>
    <t>↓ Excess SS value</t>
  </si>
  <si>
    <t>KR1.2</t>
  </si>
  <si>
    <t>O3:  Make safety-stock policy responsive and dynamic</t>
  </si>
  <si>
    <t>Laura Bennett</t>
  </si>
  <si>
    <t>KR3.1   Raise SKUs on dynamic, demand-driven buffers from 30% to 80%</t>
  </si>
  <si>
    <t>↑ Dynamic buffers</t>
  </si>
  <si>
    <t>KR1.3</t>
  </si>
  <si>
    <t xml:space="preserve">O2:  </t>
  </si>
  <si>
    <t>KR3.2   Cut time to replenish safety stock from 5.5 to 2.0 days</t>
  </si>
  <si>
    <t>↓ Replenish time</t>
  </si>
  <si>
    <t>KR3.3   Raise SKUs with a quarterly safety-stock review from 50% to 90%</t>
  </si>
  <si>
    <t>↑ Review coverage</t>
  </si>
  <si>
    <t>KR2.1</t>
  </si>
  <si>
    <t>KR2.2</t>
  </si>
  <si>
    <t>KR2.3</t>
  </si>
  <si>
    <t xml:space="preserve">O3:  </t>
  </si>
  <si>
    <t>KR3.1</t>
  </si>
  <si>
    <t>KR3.2</t>
  </si>
  <si>
    <t>KR3.3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</si>
</sst>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B45309"/>
      <name val="Arial"/>
    </font>
    <font/>
    <font>
      <sz val="9.0"/>
      <color rgb="FFD9770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B45309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B45309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B45309"/>
      <name val="Arial"/>
    </font>
    <font>
      <b/>
      <sz val="8.0"/>
      <color rgb="FF374151"/>
      <name val="Arial"/>
    </font>
    <font>
      <sz val="8.0"/>
      <color rgb="FF111827"/>
      <name val="Arial"/>
    </font>
    <font>
      <sz val="8.0"/>
      <color rgb="FF9CA3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BEB"/>
        <bgColor rgb="FFFFFBEB"/>
      </patternFill>
    </fill>
    <fill>
      <patternFill patternType="solid">
        <fgColor rgb="FFF8FAFC"/>
        <bgColor rgb="FFF8FAFC"/>
      </patternFill>
    </fill>
    <fill>
      <patternFill patternType="solid">
        <fgColor rgb="FFFDE68A"/>
        <bgColor rgb="FFFDE68A"/>
      </patternFill>
    </fill>
    <fill>
      <patternFill patternType="solid">
        <fgColor rgb="FFFEF9C3"/>
        <bgColor rgb="FFFEF9C3"/>
      </patternFill>
    </fill>
    <fill>
      <patternFill patternType="solid">
        <fgColor rgb="FF78350F"/>
        <bgColor rgb="FF78350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  <xf borderId="4" fillId="7" fontId="15" numFmtId="0" xfId="0" applyAlignment="1" applyBorder="1" applyFill="1" applyFont="1">
      <alignment horizontal="left" shrinkToFit="0" vertical="center" wrapText="1"/>
    </xf>
    <xf borderId="4" fillId="3" fontId="15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2</v>
      </c>
      <c r="D3" s="2"/>
      <c r="E3" s="3"/>
      <c r="F3" s="5" t="s">
        <v>3</v>
      </c>
      <c r="G3" s="2"/>
      <c r="H3" s="3"/>
    </row>
    <row r="4" ht="5.25" customHeight="1"/>
    <row r="5" ht="19.5" customHeight="1">
      <c r="A5" s="6" t="s">
        <v>4</v>
      </c>
      <c r="B5" s="2"/>
      <c r="C5" s="2"/>
      <c r="D5" s="3"/>
      <c r="E5" s="7">
        <f>IFERROR(AVERAGE(E11,E12,E13,E15,E16,E17,E19,E20,E21),"")</f>
        <v>0.4785185185</v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17</v>
      </c>
      <c r="B10" s="12" t="s">
        <v>18</v>
      </c>
      <c r="C10" s="13" t="s">
        <v>19</v>
      </c>
      <c r="D10" s="14"/>
      <c r="E10" s="15">
        <f>IFERROR(AVERAGE(E11,E12,E13),"")</f>
        <v>0.6722222222</v>
      </c>
      <c r="F10" s="17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8">
        <f>IFERROR(AVERAGE(E11,E12,E13)*100,"")</f>
        <v>67.22222222</v>
      </c>
    </row>
    <row r="11" ht="18.0" customHeight="1">
      <c r="A11" s="19" t="s">
        <v>22</v>
      </c>
      <c r="B11" s="20" t="s">
        <v>18</v>
      </c>
      <c r="C11" s="21" t="s">
        <v>23</v>
      </c>
      <c r="D11" s="20" t="s">
        <v>24</v>
      </c>
      <c r="E11" s="22">
        <f>IF(H11="","",MAX(0,MIN(1,H11/98)))</f>
        <v>1</v>
      </c>
      <c r="F11" s="23" t="str">
        <f t="shared" si="1"/>
        <v>Completed</v>
      </c>
      <c r="G11" s="20">
        <v>96.0</v>
      </c>
      <c r="H11" s="20">
        <v>98.0</v>
      </c>
    </row>
    <row r="12" ht="18.0" customHeight="1">
      <c r="A12" s="24" t="s">
        <v>25</v>
      </c>
      <c r="B12" s="25" t="s">
        <v>18</v>
      </c>
      <c r="C12" s="26" t="s">
        <v>26</v>
      </c>
      <c r="D12" s="25" t="s">
        <v>27</v>
      </c>
      <c r="E12" s="27">
        <f>IF(H12="","",MAX(0,MIN(1,(45-H12)/(45-10))))</f>
        <v>0.6</v>
      </c>
      <c r="F12" s="28" t="str">
        <f t="shared" si="1"/>
        <v>On Track</v>
      </c>
      <c r="G12" s="25">
        <v>20.0</v>
      </c>
      <c r="H12" s="25">
        <v>24.0</v>
      </c>
    </row>
    <row r="13" ht="18.0" customHeight="1">
      <c r="A13" s="19" t="s">
        <v>28</v>
      </c>
      <c r="B13" s="20" t="s">
        <v>18</v>
      </c>
      <c r="C13" s="21" t="s">
        <v>29</v>
      </c>
      <c r="D13" s="20" t="s">
        <v>30</v>
      </c>
      <c r="E13" s="22">
        <f>IF(H13="","",IF(H13&lt;=0,1,MIN(1,2/H13)))</f>
        <v>0.4166666667</v>
      </c>
      <c r="F13" s="23" t="str">
        <f t="shared" si="1"/>
        <v>At Risk</v>
      </c>
      <c r="G13" s="20">
        <v>3.0</v>
      </c>
      <c r="H13" s="20">
        <v>4.8</v>
      </c>
    </row>
    <row r="14" ht="19.5" customHeight="1">
      <c r="A14" s="11" t="s">
        <v>31</v>
      </c>
      <c r="B14" s="12" t="s">
        <v>18</v>
      </c>
      <c r="C14" s="13" t="s">
        <v>23</v>
      </c>
      <c r="D14" s="14"/>
      <c r="E14" s="15">
        <f>IFERROR(AVERAGE(E15,E16,E17),"")</f>
        <v>0.3566666667</v>
      </c>
      <c r="F14" s="17" t="str">
        <f t="shared" si="1"/>
        <v>At Risk</v>
      </c>
      <c r="G14" s="17">
        <v>100.0</v>
      </c>
      <c r="H14" s="18">
        <f>IFERROR(AVERAGE(E15,E16,E17)*100,"")</f>
        <v>35.66666667</v>
      </c>
    </row>
    <row r="15" ht="18.0" customHeight="1">
      <c r="A15" s="24" t="s">
        <v>33</v>
      </c>
      <c r="B15" s="25" t="s">
        <v>18</v>
      </c>
      <c r="C15" s="26" t="s">
        <v>23</v>
      </c>
      <c r="D15" s="25" t="s">
        <v>34</v>
      </c>
      <c r="E15" s="27">
        <f>IF(H15="","",MAX(0,MIN(1,(H15-40)/(90-40))))</f>
        <v>0.5</v>
      </c>
      <c r="F15" s="28" t="str">
        <f t="shared" si="1"/>
        <v>At Risk</v>
      </c>
      <c r="G15" s="25">
        <v>75.0</v>
      </c>
      <c r="H15" s="25">
        <v>65.0</v>
      </c>
    </row>
    <row r="16" ht="18.0" customHeight="1">
      <c r="A16" s="19" t="s">
        <v>35</v>
      </c>
      <c r="B16" s="20" t="s">
        <v>18</v>
      </c>
      <c r="C16" s="21" t="s">
        <v>26</v>
      </c>
      <c r="D16" s="20" t="s">
        <v>36</v>
      </c>
      <c r="E16" s="22">
        <f>IF(H16="","",MAX(0,MIN(1,(200-H16)/(200-50))))</f>
        <v>0.35</v>
      </c>
      <c r="F16" s="23" t="str">
        <f t="shared" si="1"/>
        <v>At Risk</v>
      </c>
      <c r="G16" s="20">
        <v>120.0</v>
      </c>
      <c r="H16" s="20">
        <v>147.5</v>
      </c>
    </row>
    <row r="17" ht="18.0" customHeight="1">
      <c r="A17" s="24" t="s">
        <v>37</v>
      </c>
      <c r="B17" s="25" t="s">
        <v>18</v>
      </c>
      <c r="C17" s="26" t="s">
        <v>38</v>
      </c>
      <c r="D17" s="25" t="s">
        <v>39</v>
      </c>
      <c r="E17" s="27">
        <f>IF(H17="","",MAX(0,MIN(1,(130-H17)/(130-45))))</f>
        <v>0.22</v>
      </c>
      <c r="F17" s="28" t="str">
        <f t="shared" si="1"/>
        <v>In Trouble</v>
      </c>
      <c r="G17" s="25">
        <v>90.0</v>
      </c>
      <c r="H17" s="25">
        <v>111.3</v>
      </c>
    </row>
    <row r="18" ht="19.5" customHeight="1">
      <c r="A18" s="11" t="s">
        <v>41</v>
      </c>
      <c r="B18" s="12" t="s">
        <v>18</v>
      </c>
      <c r="C18" s="13" t="s">
        <v>42</v>
      </c>
      <c r="D18" s="14"/>
      <c r="E18" s="15">
        <f>IFERROR(AVERAGE(E19,E20,E21),"")</f>
        <v>0.4066666667</v>
      </c>
      <c r="F18" s="17" t="str">
        <f t="shared" si="1"/>
        <v>At Risk</v>
      </c>
      <c r="G18" s="17">
        <v>100.0</v>
      </c>
      <c r="H18" s="18">
        <f>IFERROR(AVERAGE(E19,E20,E21)*100,"")</f>
        <v>40.66666667</v>
      </c>
    </row>
    <row r="19" ht="18.0" customHeight="1">
      <c r="A19" s="19" t="s">
        <v>43</v>
      </c>
      <c r="B19" s="20" t="s">
        <v>18</v>
      </c>
      <c r="C19" s="21" t="s">
        <v>42</v>
      </c>
      <c r="D19" s="20" t="s">
        <v>44</v>
      </c>
      <c r="E19" s="22">
        <f>IF(H19="","",MAX(0,MIN(1,(H19-30)/(80-30))))</f>
        <v>0.62</v>
      </c>
      <c r="F19" s="23" t="str">
        <f t="shared" si="1"/>
        <v>On Track</v>
      </c>
      <c r="G19" s="20">
        <v>70.0</v>
      </c>
      <c r="H19" s="20">
        <v>61.0</v>
      </c>
    </row>
    <row r="20" ht="18.0" customHeight="1">
      <c r="A20" s="24" t="s">
        <v>47</v>
      </c>
      <c r="B20" s="25" t="s">
        <v>18</v>
      </c>
      <c r="C20" s="26" t="s">
        <v>19</v>
      </c>
      <c r="D20" s="25" t="s">
        <v>48</v>
      </c>
      <c r="E20" s="27">
        <f>IF(H20="","",MAX(0,MIN(1,(5.5-H20)/(5.5-2))))</f>
        <v>0.6</v>
      </c>
      <c r="F20" s="28" t="str">
        <f t="shared" si="1"/>
        <v>On Track</v>
      </c>
      <c r="G20" s="25">
        <v>3.0</v>
      </c>
      <c r="H20" s="25">
        <v>3.4</v>
      </c>
    </row>
    <row r="21" ht="18.0" customHeight="1">
      <c r="A21" s="19" t="s">
        <v>49</v>
      </c>
      <c r="B21" s="20" t="s">
        <v>18</v>
      </c>
      <c r="C21" s="21" t="s">
        <v>42</v>
      </c>
      <c r="D21" s="20" t="s">
        <v>50</v>
      </c>
      <c r="E21" s="22">
        <f>IF(H21="","",MAX(0,MIN(1,(H21-50)/(90-50))))</f>
        <v>0</v>
      </c>
      <c r="F21" s="23" t="str">
        <f t="shared" si="1"/>
        <v>Not Started</v>
      </c>
      <c r="G21" s="20">
        <v>72.0</v>
      </c>
      <c r="H21" s="20">
        <v>50.0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5</v>
      </c>
      <c r="B3" s="3"/>
      <c r="C3" s="5" t="s">
        <v>6</v>
      </c>
      <c r="D3" s="2"/>
      <c r="E3" s="3"/>
      <c r="F3" s="5" t="s">
        <v>7</v>
      </c>
      <c r="G3" s="2"/>
      <c r="H3" s="3"/>
    </row>
    <row r="4" ht="5.25" customHeight="1"/>
    <row r="5" ht="19.5" customHeight="1">
      <c r="A5" s="6" t="s">
        <v>4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16" t="s">
        <v>20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21</v>
      </c>
      <c r="B10" s="12"/>
      <c r="C10" s="13"/>
      <c r="D10" s="14"/>
      <c r="E10" s="15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29" t="s">
        <v>32</v>
      </c>
      <c r="B11" s="20"/>
      <c r="C11" s="21"/>
      <c r="D11" s="20"/>
      <c r="E11" s="22" t="str">
        <f t="shared" ref="E11:E13" si="2">IF(OR(G11="",H11=""),"",MAX(0,MIN(1,H11/G11)))</f>
        <v/>
      </c>
      <c r="F11" s="23" t="str">
        <f t="shared" si="1"/>
        <v/>
      </c>
      <c r="G11" s="20"/>
      <c r="H11" s="20"/>
    </row>
    <row r="12" ht="18.0" customHeight="1">
      <c r="A12" s="30" t="s">
        <v>40</v>
      </c>
      <c r="B12" s="25"/>
      <c r="C12" s="26"/>
      <c r="D12" s="25"/>
      <c r="E12" s="27" t="str">
        <f t="shared" si="2"/>
        <v/>
      </c>
      <c r="F12" s="28" t="str">
        <f t="shared" si="1"/>
        <v/>
      </c>
      <c r="G12" s="25"/>
      <c r="H12" s="25"/>
    </row>
    <row r="13" ht="18.0" customHeight="1">
      <c r="A13" s="29" t="s">
        <v>45</v>
      </c>
      <c r="B13" s="20"/>
      <c r="C13" s="21"/>
      <c r="D13" s="20"/>
      <c r="E13" s="22" t="str">
        <f t="shared" si="2"/>
        <v/>
      </c>
      <c r="F13" s="23" t="str">
        <f t="shared" si="1"/>
        <v/>
      </c>
      <c r="G13" s="20"/>
      <c r="H13" s="20"/>
    </row>
    <row r="14" ht="19.5" customHeight="1">
      <c r="A14" s="11" t="s">
        <v>46</v>
      </c>
      <c r="B14" s="12"/>
      <c r="C14" s="13"/>
      <c r="D14" s="14"/>
      <c r="E14" s="15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30" t="s">
        <v>51</v>
      </c>
      <c r="B15" s="25"/>
      <c r="C15" s="26"/>
      <c r="D15" s="25"/>
      <c r="E15" s="27" t="str">
        <f t="shared" ref="E15:E17" si="3">IF(OR(G15="",H15=""),"",MAX(0,MIN(1,H15/G15)))</f>
        <v/>
      </c>
      <c r="F15" s="28" t="str">
        <f t="shared" si="1"/>
        <v/>
      </c>
      <c r="G15" s="25"/>
      <c r="H15" s="25"/>
    </row>
    <row r="16" ht="18.0" customHeight="1">
      <c r="A16" s="29" t="s">
        <v>52</v>
      </c>
      <c r="B16" s="20"/>
      <c r="C16" s="21"/>
      <c r="D16" s="20"/>
      <c r="E16" s="22" t="str">
        <f t="shared" si="3"/>
        <v/>
      </c>
      <c r="F16" s="23" t="str">
        <f t="shared" si="1"/>
        <v/>
      </c>
      <c r="G16" s="20"/>
      <c r="H16" s="20"/>
    </row>
    <row r="17" ht="18.0" customHeight="1">
      <c r="A17" s="30" t="s">
        <v>53</v>
      </c>
      <c r="B17" s="25"/>
      <c r="C17" s="26"/>
      <c r="D17" s="25"/>
      <c r="E17" s="27" t="str">
        <f t="shared" si="3"/>
        <v/>
      </c>
      <c r="F17" s="28" t="str">
        <f t="shared" si="1"/>
        <v/>
      </c>
      <c r="G17" s="25"/>
      <c r="H17" s="25"/>
    </row>
    <row r="18" ht="19.5" customHeight="1">
      <c r="A18" s="11" t="s">
        <v>54</v>
      </c>
      <c r="B18" s="12"/>
      <c r="C18" s="13"/>
      <c r="D18" s="14"/>
      <c r="E18" s="15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29" t="s">
        <v>55</v>
      </c>
      <c r="B19" s="20"/>
      <c r="C19" s="21"/>
      <c r="D19" s="20"/>
      <c r="E19" s="22" t="str">
        <f t="shared" ref="E19:E21" si="4">IF(OR(G19="",H19=""),"",MAX(0,MIN(1,H19/G19)))</f>
        <v/>
      </c>
      <c r="F19" s="23" t="str">
        <f t="shared" si="1"/>
        <v/>
      </c>
      <c r="G19" s="20"/>
      <c r="H19" s="20"/>
    </row>
    <row r="20" ht="18.0" customHeight="1">
      <c r="A20" s="30" t="s">
        <v>56</v>
      </c>
      <c r="B20" s="25"/>
      <c r="C20" s="26"/>
      <c r="D20" s="25"/>
      <c r="E20" s="27" t="str">
        <f t="shared" si="4"/>
        <v/>
      </c>
      <c r="F20" s="28" t="str">
        <f t="shared" si="1"/>
        <v/>
      </c>
      <c r="G20" s="25"/>
      <c r="H20" s="25"/>
    </row>
    <row r="21" ht="18.0" customHeight="1">
      <c r="A21" s="29" t="s">
        <v>57</v>
      </c>
      <c r="B21" s="20"/>
      <c r="C21" s="21"/>
      <c r="D21" s="20"/>
      <c r="E21" s="22" t="str">
        <f t="shared" si="4"/>
        <v/>
      </c>
      <c r="F21" s="23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2026-09-23T04:29:30Z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