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c+dPWuIzTCItw4irFqDzQwe6dM2jqfFCnEJLmg0NR1Q="/>
    </ext>
  </extLst>
</workbook>
</file>

<file path=xl/sharedStrings.xml><?xml version="1.0" encoding="utf-8"?>
<sst xmlns="http://schemas.openxmlformats.org/spreadsheetml/2006/main" count="86" uniqueCount="57">
  <si>
    <t>Shift Output OKR Tracker</t>
  </si>
  <si>
    <t>Editable OKR Template  ·  profit.co  ·  Manufacturing  ·  Operations  ·  Production</t>
  </si>
  <si>
    <t>Company:</t>
  </si>
  <si>
    <t>Department:  Operations · Production</t>
  </si>
  <si>
    <t>Department: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</si>
  <si>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</si>
  <si>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</si>
  <si>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</si>
  <si>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</si>
  <si>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</si>
  <si>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</si>
  <si>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</si>
  <si>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</si>
  <si>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</si>
  <si>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</si>
  <si>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</si>
  <si>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</si>
  <si>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</si>
  <si>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</si>
  <si>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Raise total output produced per shift</t>
  </si>
  <si>
    <t>Q3-2026</t>
  </si>
  <si>
    <t>Roy Alderton</t>
  </si>
  <si>
    <t xml:space="preserve">      KR1.1</t>
  </si>
  <si>
    <t xml:space="preserve">      Increase average units produced per shift from 3,400 to 4,200</t>
  </si>
  <si>
    <t>↑  Units produced per shift</t>
  </si>
  <si>
    <t xml:space="preserve">      KR1.2</t>
  </si>
  <si>
    <t xml:space="preserve">      Hold the shift target-hit rate at or above 85% of shifts</t>
  </si>
  <si>
    <t>Hugo Marchetti</t>
  </si>
  <si>
    <t>≥  Shift target-hit rate</t>
  </si>
  <si>
    <t xml:space="preserve">      KR1.3</t>
  </si>
  <si>
    <t xml:space="preserve">O2:  </t>
  </si>
  <si>
    <t xml:space="preserve">      Increase first-hour ramp output from 220 to 340 units</t>
  </si>
  <si>
    <t>Wade Corrigan</t>
  </si>
  <si>
    <t>↑  First-hour ramp output</t>
  </si>
  <si>
    <t xml:space="preserve">      KR2.1</t>
  </si>
  <si>
    <t>O2:  Close the output gap between shifts</t>
  </si>
  <si>
    <t>Gail Thornbury</t>
  </si>
  <si>
    <t xml:space="preserve">      KR2.2</t>
  </si>
  <si>
    <t xml:space="preserve">      KR2.3</t>
  </si>
  <si>
    <t xml:space="preserve">O3:  </t>
  </si>
  <si>
    <t xml:space="preserve">      Keep the output gap between best and worst shift to no more than 250 units</t>
  </si>
  <si>
    <t>≤  Best-to-worst shift gap</t>
  </si>
  <si>
    <t xml:space="preserve">      KR3.1</t>
  </si>
  <si>
    <t xml:space="preserve">      Hold the night-shift output index between 96% and 100% of day shift</t>
  </si>
  <si>
    <t>Janelle Ortiz</t>
  </si>
  <si>
    <t>↔  Night-shift output index</t>
  </si>
  <si>
    <t xml:space="preserve">      KR3.2</t>
  </si>
  <si>
    <t xml:space="preserve">      KR3.3</t>
  </si>
  <si>
    <t xml:space="preserve">      Keep the average shift-start delay at or below 6 minutes</t>
  </si>
  <si>
    <t>≤  Shift-start delay</t>
  </si>
  <si>
    <t>O3:  Improve attendance, handover, and shift-end discipline</t>
  </si>
  <si>
    <t xml:space="preserve">      Reduce the unplanned absence rate from 9% to 4%</t>
  </si>
  <si>
    <t>↓  Unplanned absence rate</t>
  </si>
  <si>
    <t xml:space="preserve">      Cut shift-handover time loss from 25 to 10 minutes</t>
  </si>
  <si>
    <t>↓  Handover time loss</t>
  </si>
  <si>
    <t xml:space="preserve">      Raise end-of-shift 5S completion from 61% to 90%</t>
  </si>
  <si>
    <t>↑  End-of-shift 5S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</si>
</sst>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0.4453132498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0.6902469136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IF(H11="","",MAX(0,MIN(1,(H11-3400)/(4200-3400))))</f>
        <v>0.63</v>
      </c>
      <c r="F11" s="19" t="str">
        <f t="shared" si="1"/>
        <v>On Track</v>
      </c>
      <c r="G11" s="22">
        <v>3850.0</v>
      </c>
      <c r="H11" s="22">
        <v>3904.0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IF(H12="","",MAX(0,MIN(1,(H12-58)/(85-58))))</f>
        <v>0.4407407407</v>
      </c>
      <c r="F12" s="19" t="str">
        <f t="shared" si="1"/>
        <v>At Risk</v>
      </c>
      <c r="G12" s="22">
        <v>76.0</v>
      </c>
      <c r="H12" s="22">
        <v>69.9</v>
      </c>
    </row>
    <row r="13" ht="30.0" customHeight="1">
      <c r="A13" s="18" t="s">
        <v>31</v>
      </c>
      <c r="B13" s="19" t="s">
        <v>20</v>
      </c>
      <c r="C13" s="20" t="s">
        <v>32</v>
      </c>
      <c r="D13" s="19" t="s">
        <v>33</v>
      </c>
      <c r="E13" s="21">
        <f>IF(H13="","",MAX(0,MIN(1,(H13-220)/(340-220))))</f>
        <v>1</v>
      </c>
      <c r="F13" s="19" t="str">
        <f t="shared" si="1"/>
        <v>Completed</v>
      </c>
      <c r="G13" s="22">
        <v>300.0</v>
      </c>
      <c r="H13" s="22">
        <v>340.0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0.4301372801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40</v>
      </c>
      <c r="B15" s="19" t="s">
        <v>20</v>
      </c>
      <c r="C15" s="20" t="s">
        <v>36</v>
      </c>
      <c r="D15" s="19" t="s">
        <v>41</v>
      </c>
      <c r="E15" s="21">
        <f>IF(H15="","",MAX(0,MIN(1,(H15-620)/(250-620))))</f>
        <v>0.4594594595</v>
      </c>
      <c r="F15" s="19" t="str">
        <f t="shared" si="1"/>
        <v>At Risk</v>
      </c>
      <c r="G15" s="22">
        <v>420.0</v>
      </c>
      <c r="H15" s="22">
        <v>450.0</v>
      </c>
    </row>
    <row r="16" ht="30.0" customHeight="1">
      <c r="A16" s="18" t="s">
        <v>43</v>
      </c>
      <c r="B16" s="19" t="s">
        <v>20</v>
      </c>
      <c r="C16" s="20" t="s">
        <v>44</v>
      </c>
      <c r="D16" s="19" t="s">
        <v>45</v>
      </c>
      <c r="E16" s="21">
        <f>IF(H16="","",MAX(0,MIN(1,(H16-82)/(96-82))))</f>
        <v>0.2142857143</v>
      </c>
      <c r="F16" s="19" t="str">
        <f t="shared" si="1"/>
        <v>In Trouble</v>
      </c>
      <c r="G16" s="22">
        <v>90.0</v>
      </c>
      <c r="H16" s="22">
        <v>85.0</v>
      </c>
    </row>
    <row r="17" ht="30.0" customHeight="1">
      <c r="A17" s="18" t="s">
        <v>48</v>
      </c>
      <c r="B17" s="19" t="s">
        <v>20</v>
      </c>
      <c r="C17" s="20" t="s">
        <v>32</v>
      </c>
      <c r="D17" s="19" t="s">
        <v>49</v>
      </c>
      <c r="E17" s="21">
        <f>IF(H17="","",MAX(0,MIN(1,(H17-18)/(6-18))))</f>
        <v>0.6166666667</v>
      </c>
      <c r="F17" s="19" t="str">
        <f t="shared" si="1"/>
        <v>On Track</v>
      </c>
      <c r="G17" s="22">
        <v>12.0</v>
      </c>
      <c r="H17" s="22">
        <v>10.6</v>
      </c>
    </row>
    <row r="18" ht="19.5" customHeight="1">
      <c r="A18" s="12" t="s">
        <v>50</v>
      </c>
      <c r="B18" s="13" t="s">
        <v>20</v>
      </c>
      <c r="C18" s="14" t="s">
        <v>21</v>
      </c>
      <c r="D18" s="15"/>
      <c r="E18" s="16">
        <f>IFERROR(AVERAGE(E19,E20,E21),"")</f>
        <v>0.2155555556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21</v>
      </c>
      <c r="D19" s="19" t="s">
        <v>52</v>
      </c>
      <c r="E19" s="21">
        <f>IF(H19="","",MAX(0,MIN(1,(H19-9)/(4-9))))</f>
        <v>0.4</v>
      </c>
      <c r="F19" s="19" t="str">
        <f t="shared" si="1"/>
        <v>At Risk</v>
      </c>
      <c r="G19" s="22">
        <v>6.5</v>
      </c>
      <c r="H19" s="22">
        <v>7.0</v>
      </c>
    </row>
    <row r="20" ht="30.0" customHeight="1">
      <c r="A20" s="18" t="s">
        <v>53</v>
      </c>
      <c r="B20" s="19" t="s">
        <v>20</v>
      </c>
      <c r="C20" s="20" t="s">
        <v>27</v>
      </c>
      <c r="D20" s="19" t="s">
        <v>54</v>
      </c>
      <c r="E20" s="21">
        <f>IF(H20="","",MAX(0,MIN(1,(H20-25)/(10-25))))</f>
        <v>0.2466666667</v>
      </c>
      <c r="F20" s="19" t="str">
        <f t="shared" si="1"/>
        <v>In Trouble</v>
      </c>
      <c r="G20" s="22">
        <v>18.0</v>
      </c>
      <c r="H20" s="22">
        <v>21.3</v>
      </c>
    </row>
    <row r="21" ht="30.0" customHeight="1">
      <c r="A21" s="18" t="s">
        <v>55</v>
      </c>
      <c r="B21" s="19" t="s">
        <v>20</v>
      </c>
      <c r="C21" s="20" t="s">
        <v>32</v>
      </c>
      <c r="D21" s="19" t="s">
        <v>56</v>
      </c>
      <c r="E21" s="21">
        <f>IF(H21="","",MAX(0,MIN(1,(H21-61)/(90-61))))</f>
        <v>0</v>
      </c>
      <c r="F21" s="19" t="str">
        <f t="shared" si="1"/>
        <v>Not Started</v>
      </c>
      <c r="G21" s="22">
        <v>78.0</v>
      </c>
      <c r="H21" s="22">
        <v>61.0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37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42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46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47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2026-09-22T09:37:40Z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