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YPmzP0MgcVLxHMwjv4z+F+Yah3PuA2AIyC22nSrJAHQ="/>
    </ext>
  </extLst>
</workbook>
</file>

<file path=xl/sharedStrings.xml><?xml version="1.0" encoding="utf-8"?>
<sst xmlns="http://schemas.openxmlformats.org/spreadsheetml/2006/main" count="86" uniqueCount="59">
  <si>
    <t>Distribution Center OKR Tracker</t>
  </si>
  <si>
    <t>Editable OKR Template  ·  profit.co  ·  Retail  ·  Operations  ·  Supply Chain</t>
  </si>
  <si>
    <t>Company:</t>
  </si>
  <si>
    <t>Department:</t>
  </si>
  <si>
    <t>Department:  Operations · Supply Chain</t>
  </si>
  <si>
    <t>Quarter:  Q3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</si>
  <si>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</si>
  <si>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</si>
  <si>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</si>
  <si>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</si>
  <si>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</si>
  <si>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</si>
  <si>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</si>
  <si>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</si>
  <si>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</si>
  <si>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</si>
  <si>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</si>
  <si>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</si>
  <si>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</si>
  <si>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DC labour productivity and outbound throughput</t>
  </si>
  <si>
    <t>Q3-2026</t>
  </si>
  <si>
    <t>Gregory Tan</t>
  </si>
  <si>
    <t>KR1.1</t>
  </si>
  <si>
    <t>KR1.1   Raise units per labour hour (UPLH) from 84 to 135</t>
  </si>
  <si>
    <t>↑ Units per labour hour</t>
  </si>
  <si>
    <t>KR1.2</t>
  </si>
  <si>
    <t>KR1.2   Raise peak outbound throughput from 2,850 to 4,400 units per hour</t>
  </si>
  <si>
    <t>Laura Bennett</t>
  </si>
  <si>
    <t>↑ Outbound throughput</t>
  </si>
  <si>
    <t>KR1.3</t>
  </si>
  <si>
    <t xml:space="preserve">O2:  </t>
  </si>
  <si>
    <t>KR1.3   Hold dock-to-stock cycle-time compliance at or above 99%</t>
  </si>
  <si>
    <t>Derek Palmer</t>
  </si>
  <si>
    <t>≥ Dock-to-stock compliance</t>
  </si>
  <si>
    <t>KR2.1</t>
  </si>
  <si>
    <t>O2:  Improve pick accuracy and order fulfilment quality</t>
  </si>
  <si>
    <t>Rachel Doyle</t>
  </si>
  <si>
    <t>KR2.1   Raise pick accuracy from 96.2% to 100%</t>
  </si>
  <si>
    <t>↑ Pick accuracy</t>
  </si>
  <si>
    <t>KR2.2</t>
  </si>
  <si>
    <t>KR2.3</t>
  </si>
  <si>
    <t>KR2.2   Keep the order defect rate at or below 0.4% of orders</t>
  </si>
  <si>
    <t>≤ Order defect rate</t>
  </si>
  <si>
    <t xml:space="preserve">O3:  </t>
  </si>
  <si>
    <t>KR2.3   Raise the perfect order rate from 97.5% to 99.9%</t>
  </si>
  <si>
    <t>↑ Perfect order rate</t>
  </si>
  <si>
    <t>KR3.1</t>
  </si>
  <si>
    <t>O3:  Improve DC space utilisation, safety, and equipment reliability</t>
  </si>
  <si>
    <t>KR3.2</t>
  </si>
  <si>
    <t>Frank Delgado</t>
  </si>
  <si>
    <t>KR3.3</t>
  </si>
  <si>
    <t>KR3.1   Raise cube (space) utilisation from 72% to 90%</t>
  </si>
  <si>
    <t>↑ Cube utilisation</t>
  </si>
  <si>
    <t>KR3.2   Reduce the safety incident rate from 4.6 to 1.8 per 200,000 hours worked</t>
  </si>
  <si>
    <t>Lauren Pike</t>
  </si>
  <si>
    <t>↓ Safety incident rate</t>
  </si>
  <si>
    <t>KR3.3   Raise material-handling-equipment (MHE) uptime from 91% to 99%</t>
  </si>
  <si>
    <t>Sam Turner</t>
  </si>
  <si>
    <t>↑ MHE uptime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</si>
</sst>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0.4724691358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0.67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</v>
      </c>
    </row>
    <row r="11" ht="18.0" customHeight="1">
      <c r="A11" s="19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IF(H11="","",MAX(0,MIN(1,(H11-84)/(135-84))))</f>
        <v>0.61</v>
      </c>
      <c r="F11" s="24" t="str">
        <f t="shared" si="1"/>
        <v>On Track</v>
      </c>
      <c r="G11" s="21">
        <v>125.0</v>
      </c>
      <c r="H11" s="21">
        <v>115.11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IF(H12="","",MAX(0,MIN(1,(H12-2850)/(4400-2850))))</f>
        <v>0.4</v>
      </c>
      <c r="F12" s="30" t="str">
        <f t="shared" si="1"/>
        <v>At Risk</v>
      </c>
      <c r="G12" s="27">
        <v>4100.0</v>
      </c>
      <c r="H12" s="27">
        <v>3470.0</v>
      </c>
    </row>
    <row r="13" ht="18.0" customHeight="1">
      <c r="A13" s="19" t="s">
        <v>31</v>
      </c>
      <c r="B13" s="21" t="s">
        <v>20</v>
      </c>
      <c r="C13" s="22" t="s">
        <v>32</v>
      </c>
      <c r="D13" s="21" t="s">
        <v>33</v>
      </c>
      <c r="E13" s="23">
        <f>IF(H13="","",MAX(0,MIN(1,H13/99)))</f>
        <v>1</v>
      </c>
      <c r="F13" s="24" t="str">
        <f t="shared" si="1"/>
        <v>Completed</v>
      </c>
      <c r="G13" s="21">
        <v>96.0</v>
      </c>
      <c r="H13" s="21">
        <v>99.0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0.4107407407</v>
      </c>
      <c r="F14" s="17" t="str">
        <f t="shared" si="1"/>
        <v>At Risk</v>
      </c>
      <c r="G14" s="17">
        <v>100.0</v>
      </c>
      <c r="H14" s="18">
        <f>IFERROR(AVERAGE(E15,E16,E17)*100,"")</f>
        <v>41.07407407</v>
      </c>
    </row>
    <row r="15" ht="18.0" customHeight="1">
      <c r="A15" s="26" t="s">
        <v>37</v>
      </c>
      <c r="B15" s="27" t="s">
        <v>20</v>
      </c>
      <c r="C15" s="28" t="s">
        <v>36</v>
      </c>
      <c r="D15" s="27" t="s">
        <v>38</v>
      </c>
      <c r="E15" s="29">
        <f>IF(H15="","",MAX(0,MIN(1,(H15-96.2)/(100-96.2))))</f>
        <v>0.4</v>
      </c>
      <c r="F15" s="30" t="str">
        <f t="shared" si="1"/>
        <v>At Risk</v>
      </c>
      <c r="G15" s="27">
        <v>99.0</v>
      </c>
      <c r="H15" s="27">
        <v>97.72</v>
      </c>
    </row>
    <row r="16" ht="18.0" customHeight="1">
      <c r="A16" s="19" t="s">
        <v>41</v>
      </c>
      <c r="B16" s="21" t="s">
        <v>20</v>
      </c>
      <c r="C16" s="22" t="s">
        <v>36</v>
      </c>
      <c r="D16" s="21" t="s">
        <v>42</v>
      </c>
      <c r="E16" s="23">
        <f>IF(H16="","",IF(H16&lt;=0,1,MIN(1,0.4/H16)))</f>
        <v>0.2222222222</v>
      </c>
      <c r="F16" s="24" t="str">
        <f t="shared" si="1"/>
        <v>In Trouble</v>
      </c>
      <c r="G16" s="21">
        <v>0.9</v>
      </c>
      <c r="H16" s="21">
        <v>1.8</v>
      </c>
    </row>
    <row r="17" ht="18.0" customHeight="1">
      <c r="A17" s="26" t="s">
        <v>44</v>
      </c>
      <c r="B17" s="27" t="s">
        <v>20</v>
      </c>
      <c r="C17" s="28" t="s">
        <v>21</v>
      </c>
      <c r="D17" s="27" t="s">
        <v>45</v>
      </c>
      <c r="E17" s="29">
        <f>IF(H17="","",MAX(0,MIN(1,(H17-97.5)/(99.9-97.5))))</f>
        <v>0.61</v>
      </c>
      <c r="F17" s="30" t="str">
        <f t="shared" si="1"/>
        <v>On Track</v>
      </c>
      <c r="G17" s="27">
        <v>99.5</v>
      </c>
      <c r="H17" s="27">
        <v>98.964</v>
      </c>
    </row>
    <row r="18" ht="19.5" customHeight="1">
      <c r="A18" s="12" t="s">
        <v>47</v>
      </c>
      <c r="B18" s="13" t="s">
        <v>20</v>
      </c>
      <c r="C18" s="14" t="s">
        <v>49</v>
      </c>
      <c r="D18" s="15"/>
      <c r="E18" s="16">
        <f>IFERROR(AVERAGE(E19,E20,E21),"")</f>
        <v>0.3366666667</v>
      </c>
      <c r="F18" s="17" t="str">
        <f t="shared" si="1"/>
        <v>At Risk</v>
      </c>
      <c r="G18" s="17">
        <v>100.0</v>
      </c>
      <c r="H18" s="18">
        <f>IFERROR(AVERAGE(E19,E20,E21)*100,"")</f>
        <v>33.66666667</v>
      </c>
    </row>
    <row r="19" ht="18.0" customHeight="1">
      <c r="A19" s="19" t="s">
        <v>51</v>
      </c>
      <c r="B19" s="21" t="s">
        <v>20</v>
      </c>
      <c r="C19" s="22" t="s">
        <v>49</v>
      </c>
      <c r="D19" s="21" t="s">
        <v>52</v>
      </c>
      <c r="E19" s="23">
        <f>IF(H19="","",MAX(0,MIN(1,(H19-72)/(90-72))))</f>
        <v>0.61</v>
      </c>
      <c r="F19" s="24" t="str">
        <f t="shared" si="1"/>
        <v>On Track</v>
      </c>
      <c r="G19" s="21">
        <v>86.0</v>
      </c>
      <c r="H19" s="21">
        <v>82.98</v>
      </c>
    </row>
    <row r="20" ht="18.0" customHeight="1">
      <c r="A20" s="26" t="s">
        <v>53</v>
      </c>
      <c r="B20" s="27" t="s">
        <v>20</v>
      </c>
      <c r="C20" s="28" t="s">
        <v>54</v>
      </c>
      <c r="D20" s="27" t="s">
        <v>55</v>
      </c>
      <c r="E20" s="29">
        <f>IF(H20="","",MAX(0,MIN(1,(4.6-H20)/(4.6-1.8))))</f>
        <v>0.4</v>
      </c>
      <c r="F20" s="30" t="str">
        <f t="shared" si="1"/>
        <v>At Risk</v>
      </c>
      <c r="G20" s="27">
        <v>2.8</v>
      </c>
      <c r="H20" s="27">
        <v>3.48</v>
      </c>
    </row>
    <row r="21" ht="18.0" customHeight="1">
      <c r="A21" s="19" t="s">
        <v>56</v>
      </c>
      <c r="B21" s="21" t="s">
        <v>20</v>
      </c>
      <c r="C21" s="22" t="s">
        <v>57</v>
      </c>
      <c r="D21" s="21" t="s">
        <v>58</v>
      </c>
      <c r="E21" s="23">
        <f>IF(H21="","",MAX(0,MIN(1,(H21-91)/(99-91))))</f>
        <v>0</v>
      </c>
      <c r="F21" s="24" t="str">
        <f t="shared" si="1"/>
        <v>Not Started</v>
      </c>
      <c r="G21" s="21">
        <v>97.0</v>
      </c>
      <c r="H21" s="21">
        <v>91.0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39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40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43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46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48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50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2026-09-23T07:46:33Z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