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u120o75nH54q3bq8hh0Ka4eSZmSYaH/n1HJnI2hZSVY="/>
    </ext>
  </extLst>
</workbook>
</file>

<file path=xl/sharedStrings.xml><?xml version="1.0" encoding="utf-8"?>
<sst xmlns="http://schemas.openxmlformats.org/spreadsheetml/2006/main" count="86" uniqueCount="57">
  <si>
    <t>Inventory Shrinkage OKR Tracker</t>
  </si>
  <si>
    <t>Editable OKR Template  ·  profit.co  ·  Retail  ·  Operations  ·  Supply Chain</t>
  </si>
  <si>
    <t>Company:</t>
  </si>
  <si>
    <t>Department:</t>
  </si>
  <si>
    <t>Department:  Operations · Supply Chain</t>
  </si>
  <si>
    <t>Quarter:</t>
  </si>
  <si>
    <t>Quarter:  Q3 2026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</si>
  <si>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</si>
  <si>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</si>
  <si>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</si>
  <si>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</si>
  <si>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</si>
  <si>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</si>
  <si>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</si>
  <si>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</si>
  <si>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</si>
  <si>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</si>
  <si>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</si>
  <si>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</si>
  <si>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Reduce total inventory shrinkage rate and shrink-attributed dollar loss</t>
  </si>
  <si>
    <t>Q3-2026</t>
  </si>
  <si>
    <t>Marcus Webb</t>
  </si>
  <si>
    <t>KR1.1</t>
  </si>
  <si>
    <t>KR1.1   Keep the total inventory shrinkage rate at or below 1.4% of sales</t>
  </si>
  <si>
    <t>≤ Total shrink rate</t>
  </si>
  <si>
    <t>KR1.2</t>
  </si>
  <si>
    <t>KR1.2   Reduce shrink-attributed dollar loss from $4.2M to $1.8M per year</t>
  </si>
  <si>
    <t>Nora Ellis</t>
  </si>
  <si>
    <t>↓ Shrink dollar loss</t>
  </si>
  <si>
    <t>KR1.3</t>
  </si>
  <si>
    <t xml:space="preserve">O2:  </t>
  </si>
  <si>
    <t>KR2.1</t>
  </si>
  <si>
    <t>KR1.3   Raise cycle-count coverage from 62% to 90% of SKUs per quarter</t>
  </si>
  <si>
    <t>↑ Cycle-count coverage</t>
  </si>
  <si>
    <t>KR2.2</t>
  </si>
  <si>
    <t>KR2.3</t>
  </si>
  <si>
    <t xml:space="preserve">O3:  </t>
  </si>
  <si>
    <t>O2:  Reduce external theft and high-value merchandise shrinkage</t>
  </si>
  <si>
    <t>Grace Lawson</t>
  </si>
  <si>
    <t>KR3.1</t>
  </si>
  <si>
    <t>KR2.1   Reduce external-theft incidents from 180 to 57 per quarter</t>
  </si>
  <si>
    <t>Victor Hale</t>
  </si>
  <si>
    <t>↓ External-theft incidents</t>
  </si>
  <si>
    <t>KR3.2</t>
  </si>
  <si>
    <t>KR3.3</t>
  </si>
  <si>
    <t>KR2.2   Raise high-value SKUs under EAS/source-tagging protection from 38% to 88%</t>
  </si>
  <si>
    <t>↑ High-value SKUs protected</t>
  </si>
  <si>
    <t>KR2.3   Raise organised-retail-crime (ORC) case resolution from 45% to 85%</t>
  </si>
  <si>
    <t>↑ ORC case resolution</t>
  </si>
  <si>
    <t>O3:  Eliminate administrative errors and supplier short-shipment losses</t>
  </si>
  <si>
    <t>Daniel Frost</t>
  </si>
  <si>
    <t>KR3.1   Keep the administrative/paperwork error rate at or below 0.9%</t>
  </si>
  <si>
    <t>≤ Admin error rate</t>
  </si>
  <si>
    <t>KR3.2   Recover supplier short-shipment claims, raising recovered value from $320K to $650K</t>
  </si>
  <si>
    <t>↑ Supplier claims recovered</t>
  </si>
  <si>
    <t>KR3.3   Raise receiving-verification compliance from 58% to 82% of inbound loads</t>
  </si>
  <si>
    <t>↑ Receiving-verification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</si>
</sst>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0.4868888308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27.0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0.5789506173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57.89506173</v>
      </c>
    </row>
    <row r="11" ht="30.0" customHeight="1">
      <c r="A11" s="20" t="s">
        <v>23</v>
      </c>
      <c r="B11" s="21" t="s">
        <v>20</v>
      </c>
      <c r="C11" s="22" t="s">
        <v>21</v>
      </c>
      <c r="D11" s="21" t="s">
        <v>24</v>
      </c>
      <c r="E11" s="23">
        <f>IF(H11="","",IF(H11&lt;=0,1,MIN(1,1.4/H11)))</f>
        <v>0.5185185185</v>
      </c>
      <c r="F11" s="24" t="str">
        <f t="shared" si="1"/>
        <v>At Risk</v>
      </c>
      <c r="G11" s="21">
        <v>2.0</v>
      </c>
      <c r="H11" s="21">
        <v>2.7</v>
      </c>
    </row>
    <row r="12" ht="25.5" customHeight="1">
      <c r="A12" s="28" t="s">
        <v>26</v>
      </c>
      <c r="B12" s="26" t="s">
        <v>20</v>
      </c>
      <c r="C12" s="27" t="s">
        <v>27</v>
      </c>
      <c r="D12" s="26" t="s">
        <v>28</v>
      </c>
      <c r="E12" s="29">
        <f>IF(H12="","",MAX(0,MIN(1,(4.2-H12)/(4.2-1.8))))</f>
        <v>0.6083333333</v>
      </c>
      <c r="F12" s="30" t="str">
        <f t="shared" si="1"/>
        <v>On Track</v>
      </c>
      <c r="G12" s="26">
        <v>3.0</v>
      </c>
      <c r="H12" s="26">
        <v>2.74</v>
      </c>
    </row>
    <row r="13" ht="23.25" customHeight="1">
      <c r="A13" s="20" t="s">
        <v>32</v>
      </c>
      <c r="B13" s="21" t="s">
        <v>20</v>
      </c>
      <c r="C13" s="22" t="s">
        <v>27</v>
      </c>
      <c r="D13" s="21" t="s">
        <v>33</v>
      </c>
      <c r="E13" s="23">
        <f>IF(H13="","",MAX(0,MIN(1,(H13-62)/(90-62))))</f>
        <v>0.61</v>
      </c>
      <c r="F13" s="24" t="str">
        <f t="shared" si="1"/>
        <v>On Track</v>
      </c>
      <c r="G13" s="21">
        <v>84.0</v>
      </c>
      <c r="H13" s="21">
        <v>79.08</v>
      </c>
    </row>
    <row r="14" ht="29.25" customHeight="1">
      <c r="A14" s="12" t="s">
        <v>37</v>
      </c>
      <c r="B14" s="13" t="s">
        <v>20</v>
      </c>
      <c r="C14" s="14" t="s">
        <v>38</v>
      </c>
      <c r="D14" s="15"/>
      <c r="E14" s="16">
        <f>IFERROR(AVERAGE(E15,E16,E17),"")</f>
        <v>0.5204878049</v>
      </c>
      <c r="F14" s="17" t="str">
        <f t="shared" si="1"/>
        <v>At Risk</v>
      </c>
      <c r="G14" s="17">
        <v>100.0</v>
      </c>
      <c r="H14" s="18">
        <f>IFERROR(AVERAGE(E15,E16,E17)*100,"")</f>
        <v>52.04878049</v>
      </c>
    </row>
    <row r="15" ht="25.5" customHeight="1">
      <c r="A15" s="28" t="s">
        <v>40</v>
      </c>
      <c r="B15" s="26" t="s">
        <v>20</v>
      </c>
      <c r="C15" s="27" t="s">
        <v>41</v>
      </c>
      <c r="D15" s="26" t="s">
        <v>42</v>
      </c>
      <c r="E15" s="29">
        <f>IF(H15="","",MAX(0,MIN(1,(180-H15)/(180-57))))</f>
        <v>0.3414634146</v>
      </c>
      <c r="F15" s="30" t="str">
        <f t="shared" si="1"/>
        <v>At Risk</v>
      </c>
      <c r="G15" s="26">
        <v>90.0</v>
      </c>
      <c r="H15" s="26">
        <v>138.0</v>
      </c>
    </row>
    <row r="16" ht="29.25" customHeight="1">
      <c r="A16" s="20" t="s">
        <v>45</v>
      </c>
      <c r="B16" s="21" t="s">
        <v>20</v>
      </c>
      <c r="C16" s="22" t="s">
        <v>38</v>
      </c>
      <c r="D16" s="21" t="s">
        <v>46</v>
      </c>
      <c r="E16" s="23">
        <f>IF(H16="","",MAX(0,MIN(1,(H16-38)/(88-38))))</f>
        <v>0.22</v>
      </c>
      <c r="F16" s="24" t="str">
        <f t="shared" si="1"/>
        <v>In Trouble</v>
      </c>
      <c r="G16" s="21">
        <v>78.0</v>
      </c>
      <c r="H16" s="21">
        <v>49.0</v>
      </c>
    </row>
    <row r="17" ht="30.0" customHeight="1">
      <c r="A17" s="28" t="s">
        <v>47</v>
      </c>
      <c r="B17" s="26" t="s">
        <v>20</v>
      </c>
      <c r="C17" s="27" t="s">
        <v>38</v>
      </c>
      <c r="D17" s="26" t="s">
        <v>48</v>
      </c>
      <c r="E17" s="29">
        <f>IF(H17="","",MAX(0,MIN(1,(H17-45)/(85-45))))</f>
        <v>1</v>
      </c>
      <c r="F17" s="30" t="str">
        <f t="shared" si="1"/>
        <v>Completed</v>
      </c>
      <c r="G17" s="26">
        <v>78.0</v>
      </c>
      <c r="H17" s="26">
        <v>85.0</v>
      </c>
    </row>
    <row r="18" ht="33.75" customHeight="1">
      <c r="A18" s="12" t="s">
        <v>49</v>
      </c>
      <c r="B18" s="13" t="s">
        <v>20</v>
      </c>
      <c r="C18" s="14" t="s">
        <v>50</v>
      </c>
      <c r="D18" s="15"/>
      <c r="E18" s="16">
        <f>IFERROR(AVERAGE(E19,E20,E21),"")</f>
        <v>0.3612280702</v>
      </c>
      <c r="F18" s="17" t="str">
        <f t="shared" si="1"/>
        <v>At Risk</v>
      </c>
      <c r="G18" s="17">
        <v>100.0</v>
      </c>
      <c r="H18" s="18">
        <f>IFERROR(AVERAGE(E19,E20,E21)*100,"")</f>
        <v>36.12280702</v>
      </c>
    </row>
    <row r="19" ht="26.25" customHeight="1">
      <c r="A19" s="20" t="s">
        <v>51</v>
      </c>
      <c r="B19" s="21" t="s">
        <v>20</v>
      </c>
      <c r="C19" s="22" t="s">
        <v>27</v>
      </c>
      <c r="D19" s="21" t="s">
        <v>52</v>
      </c>
      <c r="E19" s="23">
        <f>IF(H19="","",IF(H19&lt;=0,1,MIN(1,0.9/H19)))</f>
        <v>0.4736842105</v>
      </c>
      <c r="F19" s="24" t="str">
        <f t="shared" si="1"/>
        <v>At Risk</v>
      </c>
      <c r="G19" s="21">
        <v>1.3</v>
      </c>
      <c r="H19" s="21">
        <v>1.9</v>
      </c>
    </row>
    <row r="20" ht="29.25" customHeight="1">
      <c r="A20" s="28" t="s">
        <v>53</v>
      </c>
      <c r="B20" s="26" t="s">
        <v>20</v>
      </c>
      <c r="C20" s="27" t="s">
        <v>50</v>
      </c>
      <c r="D20" s="26" t="s">
        <v>54</v>
      </c>
      <c r="E20" s="29">
        <f>IF(H20="","",MAX(0,MIN(1,(H20-320)/(650-320))))</f>
        <v>0</v>
      </c>
      <c r="F20" s="30" t="str">
        <f t="shared" si="1"/>
        <v>Not Started</v>
      </c>
      <c r="G20" s="26">
        <v>580.0</v>
      </c>
      <c r="H20" s="26">
        <v>320.0</v>
      </c>
    </row>
    <row r="21">
      <c r="A21" s="20" t="s">
        <v>55</v>
      </c>
      <c r="B21" s="21" t="s">
        <v>20</v>
      </c>
      <c r="C21" s="22" t="s">
        <v>50</v>
      </c>
      <c r="D21" s="21" t="s">
        <v>56</v>
      </c>
      <c r="E21" s="23">
        <f>IF(H21="","",MAX(0,MIN(1,(H21-58)/(82-58))))</f>
        <v>0.61</v>
      </c>
      <c r="F21" s="24" t="str">
        <f t="shared" si="1"/>
        <v>On Track</v>
      </c>
      <c r="G21" s="21">
        <v>78.0</v>
      </c>
      <c r="H21" s="21">
        <v>72.64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6"/>
      <c r="C12" s="27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19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31</v>
      </c>
      <c r="B15" s="26"/>
      <c r="C15" s="27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19" t="s">
        <v>34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35</v>
      </c>
      <c r="B17" s="26"/>
      <c r="C17" s="27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36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39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43</v>
      </c>
      <c r="B20" s="26"/>
      <c r="C20" s="27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19" t="s">
        <v>44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2026-09-23T09:30:00Z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