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6eCjj36XeQaFPXY5XCMW+uWZ5W2aqw+C0QjeQzXrefk="/>
    </ext>
  </extLst>
</workbook>
</file>

<file path=xl/sharedStrings.xml><?xml version="1.0" encoding="utf-8"?>
<sst xmlns="http://schemas.openxmlformats.org/spreadsheetml/2006/main" count="86" uniqueCount="58">
  <si>
    <t>Last Mile OKR Tracker</t>
  </si>
  <si>
    <t>Editable OKR Template  ·  profit.co  ·  Retail  ·  Operations  ·  Supply Chain</t>
  </si>
  <si>
    <t>Company:</t>
  </si>
  <si>
    <t>Department:</t>
  </si>
  <si>
    <t>Quarter:</t>
  </si>
  <si>
    <t>Overall OKR Score (auto-calculated)</t>
  </si>
  <si>
    <t>Department:  Operations · Supply Chain</t>
  </si>
  <si>
    <t>Quarter:  Q3 2026</t>
  </si>
  <si>
    <t>ℹ  Enter your objective text in the O1/O2/O3 rows. Fill in each KR row with Name, Owner, Type, Plan, and Actual —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</si>
  <si>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</si>
  <si>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</si>
  <si>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</si>
  <si>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</si>
  <si>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</si>
  <si>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</si>
  <si>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</si>
  <si>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</si>
  <si>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</si>
  <si>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 xml:space="preserve">"Pre-filled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"                                                        </t>
  </si>
  <si>
    <t>KR1.1</t>
  </si>
  <si>
    <t>O1:  Improve last-mile delivery reliability and first-attempt success</t>
  </si>
  <si>
    <t>Q3-2026</t>
  </si>
  <si>
    <t>Gregory Tan</t>
  </si>
  <si>
    <t>KR1.2</t>
  </si>
  <si>
    <t>KR1.3</t>
  </si>
  <si>
    <t xml:space="preserve">O2:  </t>
  </si>
  <si>
    <t>KR2.1</t>
  </si>
  <si>
    <t>KR2.2</t>
  </si>
  <si>
    <t>KR2.3</t>
  </si>
  <si>
    <t xml:space="preserve">O3:  </t>
  </si>
  <si>
    <t>KR1.1   Hold the on-time delivery rate at or above 96%</t>
  </si>
  <si>
    <t>KR3.1</t>
  </si>
  <si>
    <t>≥ On-time delivery</t>
  </si>
  <si>
    <t>KR3.2</t>
  </si>
  <si>
    <t>KR3.3</t>
  </si>
  <si>
    <t>KR1.2   Raise first-attempt delivery success from 72% to 98%</t>
  </si>
  <si>
    <t>Laura Bennett</t>
  </si>
  <si>
    <t>↑ First-attempt success</t>
  </si>
  <si>
    <t>KR1.3   Keep the delivery-exception rate at or below 3.5%</t>
  </si>
  <si>
    <t>≤ Delivery-exception rate</t>
  </si>
  <si>
    <t>O2:  Reduce last-mile delivery cost and improve route density</t>
  </si>
  <si>
    <t>Rachel Doyle</t>
  </si>
  <si>
    <t>KR2.1   Reduce cost per delivery from $8.90 to $6.00</t>
  </si>
  <si>
    <t>Frank Delgado</t>
  </si>
  <si>
    <t>↓ Cost per delivery</t>
  </si>
  <si>
    <t>KR2.2   Raise average stops per route from 14 to 28</t>
  </si>
  <si>
    <t>↑ Stops per route</t>
  </si>
  <si>
    <t>KR2.3   Raise route-optimisation-tool adoption from 62% to 100% of routes</t>
  </si>
  <si>
    <t>↑ Route-opt adoption</t>
  </si>
  <si>
    <t>O3:  Improve delivery customer experience and carrier performance</t>
  </si>
  <si>
    <t>Lauren Pike</t>
  </si>
  <si>
    <t>KR3.1   Raise the delivery customer-satisfaction (CSAT) score from 58% to 100%</t>
  </si>
  <si>
    <t>↑ Delivery CSAT</t>
  </si>
  <si>
    <t>KR3.2   Raise proactive delivery-notification coverage from 3.1 to 6.5 touchpoints per order</t>
  </si>
  <si>
    <t>↑ Notification touchpoints</t>
  </si>
  <si>
    <t>KR3.3   Reduce the failed-delivery complaint rate from 2.4% to 1.0%</t>
  </si>
  <si>
    <t>Sam Turner</t>
  </si>
  <si>
    <t>↓ Failed-delivery complaints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</si>
</sst>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7C3AED"/>
      <name val="Arial"/>
    </font>
    <font/>
    <font>
      <sz val="9.0"/>
      <color rgb="FF8B5C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7C3AED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7C3AED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7C3AED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5F3FF"/>
        <bgColor rgb="FFF5F3FF"/>
      </patternFill>
    </fill>
    <fill>
      <patternFill patternType="solid">
        <fgColor rgb="FFF8FAFC"/>
        <bgColor rgb="FFF8FAFC"/>
      </patternFill>
    </fill>
    <fill>
      <patternFill patternType="solid">
        <fgColor rgb="FFDDD6FE"/>
        <bgColor rgb="FFDDD6FE"/>
      </patternFill>
    </fill>
    <fill>
      <patternFill patternType="solid">
        <fgColor rgb="FFEDE9FE"/>
        <bgColor rgb="FFEDE9FE"/>
      </patternFill>
    </fill>
    <fill>
      <patternFill patternType="solid">
        <fgColor rgb="FF4C1D95"/>
        <bgColor rgb="FF4C1D95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shrinkToFit="0" wrapText="1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  <xf borderId="4" fillId="7" fontId="15" numFmtId="0" xfId="0" applyAlignment="1" applyBorder="1" applyFill="1" applyFont="1">
      <alignment horizontal="left" shrinkToFit="0" vertical="center" wrapText="1"/>
    </xf>
    <xf borderId="4" fillId="3" fontId="15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6</v>
      </c>
      <c r="D3" s="2"/>
      <c r="E3" s="3"/>
      <c r="F3" s="5" t="s">
        <v>7</v>
      </c>
      <c r="G3" s="2"/>
      <c r="H3" s="3"/>
    </row>
    <row r="4" ht="5.25" customHeight="1"/>
    <row r="5" ht="19.5" customHeight="1">
      <c r="A5" s="6" t="s">
        <v>5</v>
      </c>
      <c r="B5" s="2"/>
      <c r="C5" s="2"/>
      <c r="D5" s="3"/>
      <c r="E5" s="7">
        <f>IFERROR(AVERAGE(E11,E12,E13,E15,E16,E17,E19,E20,E21),"")</f>
        <v>0.470607748</v>
      </c>
      <c r="F5" s="2"/>
      <c r="G5" s="2"/>
      <c r="H5" s="3"/>
    </row>
    <row r="6" ht="4.5" customHeight="1"/>
    <row r="7" ht="20.25" customHeight="1">
      <c r="A7" s="16" t="s">
        <v>18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20</v>
      </c>
      <c r="B10" s="12" t="s">
        <v>21</v>
      </c>
      <c r="C10" s="13" t="s">
        <v>22</v>
      </c>
      <c r="D10" s="14"/>
      <c r="E10" s="15">
        <f>IFERROR(AVERAGE(E11,E12,E13),"")</f>
        <v>0.6943243243</v>
      </c>
      <c r="F10" s="17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8">
        <f>IFERROR(AVERAGE(E11,E12,E13)*100,"")</f>
        <v>69.43243243</v>
      </c>
    </row>
    <row r="11" ht="18.0" customHeight="1">
      <c r="A11" s="29" t="s">
        <v>30</v>
      </c>
      <c r="B11" s="20" t="s">
        <v>21</v>
      </c>
      <c r="C11" s="21" t="s">
        <v>22</v>
      </c>
      <c r="D11" s="20" t="s">
        <v>32</v>
      </c>
      <c r="E11" s="22">
        <f>IF(H11="","",MAX(0,MIN(1,H11/96)))</f>
        <v>1</v>
      </c>
      <c r="F11" s="23" t="str">
        <f t="shared" si="1"/>
        <v>Completed</v>
      </c>
      <c r="G11" s="20">
        <v>92.0</v>
      </c>
      <c r="H11" s="20">
        <v>96.0</v>
      </c>
    </row>
    <row r="12" ht="18.0" customHeight="1">
      <c r="A12" s="30" t="s">
        <v>35</v>
      </c>
      <c r="B12" s="25" t="s">
        <v>21</v>
      </c>
      <c r="C12" s="26" t="s">
        <v>36</v>
      </c>
      <c r="D12" s="25" t="s">
        <v>37</v>
      </c>
      <c r="E12" s="27">
        <f>IF(H12="","",MAX(0,MIN(1,(H12-72)/(98-72))))</f>
        <v>0.61</v>
      </c>
      <c r="F12" s="28" t="str">
        <f t="shared" si="1"/>
        <v>On Track</v>
      </c>
      <c r="G12" s="25">
        <v>90.0</v>
      </c>
      <c r="H12" s="25">
        <v>87.86</v>
      </c>
    </row>
    <row r="13" ht="18.0" customHeight="1">
      <c r="A13" s="29" t="s">
        <v>38</v>
      </c>
      <c r="B13" s="20" t="s">
        <v>21</v>
      </c>
      <c r="C13" s="21" t="s">
        <v>36</v>
      </c>
      <c r="D13" s="20" t="s">
        <v>39</v>
      </c>
      <c r="E13" s="22">
        <f>IF(H13="","",IF(H13&lt;=0,1,MIN(1,3.5/H13)))</f>
        <v>0.472972973</v>
      </c>
      <c r="F13" s="23" t="str">
        <f t="shared" si="1"/>
        <v>At Risk</v>
      </c>
      <c r="G13" s="20">
        <v>4.5</v>
      </c>
      <c r="H13" s="20">
        <v>7.4</v>
      </c>
    </row>
    <row r="14" ht="19.5" customHeight="1">
      <c r="A14" s="11" t="s">
        <v>40</v>
      </c>
      <c r="B14" s="12" t="s">
        <v>21</v>
      </c>
      <c r="C14" s="13" t="s">
        <v>41</v>
      </c>
      <c r="D14" s="14"/>
      <c r="E14" s="15">
        <f>IFERROR(AVERAGE(E15,E16,E17),"")</f>
        <v>0.391784634</v>
      </c>
      <c r="F14" s="17" t="str">
        <f t="shared" si="1"/>
        <v>At Risk</v>
      </c>
      <c r="G14" s="17">
        <v>100.0</v>
      </c>
      <c r="H14" s="18">
        <f>IFERROR(AVERAGE(E15,E16,E17)*100,"")</f>
        <v>39.1784634</v>
      </c>
    </row>
    <row r="15" ht="18.0" customHeight="1">
      <c r="A15" s="30" t="s">
        <v>42</v>
      </c>
      <c r="B15" s="25" t="s">
        <v>21</v>
      </c>
      <c r="C15" s="26" t="s">
        <v>43</v>
      </c>
      <c r="D15" s="25" t="s">
        <v>44</v>
      </c>
      <c r="E15" s="27">
        <f>IF(H15="","",MAX(0,MIN(1,(8.9-H15)/(8.9-6))))</f>
        <v>0.3448275862</v>
      </c>
      <c r="F15" s="28" t="str">
        <f t="shared" si="1"/>
        <v>At Risk</v>
      </c>
      <c r="G15" s="25">
        <v>7.2</v>
      </c>
      <c r="H15" s="25">
        <v>7.9</v>
      </c>
    </row>
    <row r="16" ht="18.0" customHeight="1">
      <c r="A16" s="29" t="s">
        <v>45</v>
      </c>
      <c r="B16" s="20" t="s">
        <v>21</v>
      </c>
      <c r="C16" s="21" t="s">
        <v>41</v>
      </c>
      <c r="D16" s="20" t="s">
        <v>46</v>
      </c>
      <c r="E16" s="22">
        <f>IF(H16="","",MAX(0,MIN(1,(H16-14)/(28-14))))</f>
        <v>0.22</v>
      </c>
      <c r="F16" s="23" t="str">
        <f t="shared" si="1"/>
        <v>In Trouble</v>
      </c>
      <c r="G16" s="20">
        <v>24.0</v>
      </c>
      <c r="H16" s="20">
        <v>17.08</v>
      </c>
    </row>
    <row r="17" ht="18.0" customHeight="1">
      <c r="A17" s="30" t="s">
        <v>47</v>
      </c>
      <c r="B17" s="25" t="s">
        <v>21</v>
      </c>
      <c r="C17" s="26" t="s">
        <v>41</v>
      </c>
      <c r="D17" s="25" t="s">
        <v>48</v>
      </c>
      <c r="E17" s="27">
        <f>IF(H17="","",MAX(0,MIN(1,(H17-62)/(100-62))))</f>
        <v>0.6105263158</v>
      </c>
      <c r="F17" s="28" t="str">
        <f t="shared" si="1"/>
        <v>On Track</v>
      </c>
      <c r="G17" s="25">
        <v>90.0</v>
      </c>
      <c r="H17" s="25">
        <v>85.2</v>
      </c>
    </row>
    <row r="18" ht="19.5" customHeight="1">
      <c r="A18" s="11" t="s">
        <v>49</v>
      </c>
      <c r="B18" s="12" t="s">
        <v>21</v>
      </c>
      <c r="C18" s="13" t="s">
        <v>50</v>
      </c>
      <c r="D18" s="14"/>
      <c r="E18" s="15">
        <f>IFERROR(AVERAGE(E19,E20,E21),"")</f>
        <v>0.3257142857</v>
      </c>
      <c r="F18" s="17" t="str">
        <f t="shared" si="1"/>
        <v>At Risk</v>
      </c>
      <c r="G18" s="17">
        <v>100.0</v>
      </c>
      <c r="H18" s="18">
        <f>IFERROR(AVERAGE(E19,E20,E21)*100,"")</f>
        <v>32.57142857</v>
      </c>
    </row>
    <row r="19" ht="18.0" customHeight="1">
      <c r="A19" s="29" t="s">
        <v>51</v>
      </c>
      <c r="B19" s="20" t="s">
        <v>21</v>
      </c>
      <c r="C19" s="21" t="s">
        <v>50</v>
      </c>
      <c r="D19" s="20" t="s">
        <v>52</v>
      </c>
      <c r="E19" s="22">
        <f>IF(H19="","",MAX(0,MIN(1,(H19-58)/(100-58))))</f>
        <v>0.62</v>
      </c>
      <c r="F19" s="23" t="str">
        <f t="shared" si="1"/>
        <v>On Track</v>
      </c>
      <c r="G19" s="20">
        <v>90.0</v>
      </c>
      <c r="H19" s="20">
        <v>84.04</v>
      </c>
    </row>
    <row r="20" ht="18.0" customHeight="1">
      <c r="A20" s="30" t="s">
        <v>53</v>
      </c>
      <c r="B20" s="25" t="s">
        <v>21</v>
      </c>
      <c r="C20" s="26" t="s">
        <v>50</v>
      </c>
      <c r="D20" s="25" t="s">
        <v>54</v>
      </c>
      <c r="E20" s="27">
        <f>IF(H20="","",MAX(0,MIN(1,(H20-3.1)/(6.5-3.1))))</f>
        <v>0</v>
      </c>
      <c r="F20" s="28" t="str">
        <f t="shared" si="1"/>
        <v>Not Started</v>
      </c>
      <c r="G20" s="25">
        <v>5.8</v>
      </c>
      <c r="H20" s="25">
        <v>3.1</v>
      </c>
    </row>
    <row r="21" ht="18.0" customHeight="1">
      <c r="A21" s="29" t="s">
        <v>55</v>
      </c>
      <c r="B21" s="20" t="s">
        <v>21</v>
      </c>
      <c r="C21" s="21" t="s">
        <v>56</v>
      </c>
      <c r="D21" s="20" t="s">
        <v>57</v>
      </c>
      <c r="E21" s="22">
        <f>IF(H21="","",MAX(0,MIN(1,(2.4-H21)/(2.4-1))))</f>
        <v>0.3571428571</v>
      </c>
      <c r="F21" s="23" t="str">
        <f t="shared" si="1"/>
        <v>At Risk</v>
      </c>
      <c r="G21" s="20">
        <v>1.6</v>
      </c>
      <c r="H21" s="20">
        <v>1.9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3</v>
      </c>
      <c r="D3" s="2"/>
      <c r="E3" s="3"/>
      <c r="F3" s="5" t="s">
        <v>4</v>
      </c>
      <c r="G3" s="2"/>
      <c r="H3" s="3"/>
    </row>
    <row r="4" ht="5.25" customHeight="1"/>
    <row r="5" ht="19.5" customHeight="1">
      <c r="A5" s="6" t="s">
        <v>5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17</v>
      </c>
      <c r="B10" s="12"/>
      <c r="C10" s="13"/>
      <c r="D10" s="14"/>
      <c r="E10" s="15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19" t="s">
        <v>19</v>
      </c>
      <c r="B11" s="20"/>
      <c r="C11" s="21"/>
      <c r="D11" s="20"/>
      <c r="E11" s="22" t="str">
        <f t="shared" ref="E11:E13" si="2">IF(OR(G11="",H11=""),"",MAX(0,MIN(1,H11/G11)))</f>
        <v/>
      </c>
      <c r="F11" s="23" t="str">
        <f t="shared" si="1"/>
        <v/>
      </c>
      <c r="G11" s="20"/>
      <c r="H11" s="20"/>
    </row>
    <row r="12" ht="18.0" customHeight="1">
      <c r="A12" s="24" t="s">
        <v>23</v>
      </c>
      <c r="B12" s="25"/>
      <c r="C12" s="26"/>
      <c r="D12" s="25"/>
      <c r="E12" s="27" t="str">
        <f t="shared" si="2"/>
        <v/>
      </c>
      <c r="F12" s="28" t="str">
        <f t="shared" si="1"/>
        <v/>
      </c>
      <c r="G12" s="25"/>
      <c r="H12" s="25"/>
    </row>
    <row r="13" ht="18.0" customHeight="1">
      <c r="A13" s="19" t="s">
        <v>24</v>
      </c>
      <c r="B13" s="20"/>
      <c r="C13" s="21"/>
      <c r="D13" s="20"/>
      <c r="E13" s="22" t="str">
        <f t="shared" si="2"/>
        <v/>
      </c>
      <c r="F13" s="23" t="str">
        <f t="shared" si="1"/>
        <v/>
      </c>
      <c r="G13" s="20"/>
      <c r="H13" s="20"/>
    </row>
    <row r="14" ht="19.5" customHeight="1">
      <c r="A14" s="11" t="s">
        <v>25</v>
      </c>
      <c r="B14" s="12"/>
      <c r="C14" s="13"/>
      <c r="D14" s="14"/>
      <c r="E14" s="15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4" t="s">
        <v>26</v>
      </c>
      <c r="B15" s="25"/>
      <c r="C15" s="26"/>
      <c r="D15" s="25"/>
      <c r="E15" s="27" t="str">
        <f t="shared" ref="E15:E17" si="3">IF(OR(G15="",H15=""),"",MAX(0,MIN(1,H15/G15)))</f>
        <v/>
      </c>
      <c r="F15" s="28" t="str">
        <f t="shared" si="1"/>
        <v/>
      </c>
      <c r="G15" s="25"/>
      <c r="H15" s="25"/>
    </row>
    <row r="16" ht="18.0" customHeight="1">
      <c r="A16" s="19" t="s">
        <v>27</v>
      </c>
      <c r="B16" s="20"/>
      <c r="C16" s="21"/>
      <c r="D16" s="20"/>
      <c r="E16" s="22" t="str">
        <f t="shared" si="3"/>
        <v/>
      </c>
      <c r="F16" s="23" t="str">
        <f t="shared" si="1"/>
        <v/>
      </c>
      <c r="G16" s="20"/>
      <c r="H16" s="20"/>
    </row>
    <row r="17" ht="18.0" customHeight="1">
      <c r="A17" s="24" t="s">
        <v>28</v>
      </c>
      <c r="B17" s="25"/>
      <c r="C17" s="26"/>
      <c r="D17" s="25"/>
      <c r="E17" s="27" t="str">
        <f t="shared" si="3"/>
        <v/>
      </c>
      <c r="F17" s="28" t="str">
        <f t="shared" si="1"/>
        <v/>
      </c>
      <c r="G17" s="25"/>
      <c r="H17" s="25"/>
    </row>
    <row r="18" ht="19.5" customHeight="1">
      <c r="A18" s="11" t="s">
        <v>29</v>
      </c>
      <c r="B18" s="12"/>
      <c r="C18" s="13"/>
      <c r="D18" s="14"/>
      <c r="E18" s="15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19" t="s">
        <v>31</v>
      </c>
      <c r="B19" s="20"/>
      <c r="C19" s="21"/>
      <c r="D19" s="20"/>
      <c r="E19" s="22" t="str">
        <f t="shared" ref="E19:E21" si="4">IF(OR(G19="",H19=""),"",MAX(0,MIN(1,H19/G19)))</f>
        <v/>
      </c>
      <c r="F19" s="23" t="str">
        <f t="shared" si="1"/>
        <v/>
      </c>
      <c r="G19" s="20"/>
      <c r="H19" s="20"/>
    </row>
    <row r="20" ht="18.0" customHeight="1">
      <c r="A20" s="24" t="s">
        <v>33</v>
      </c>
      <c r="B20" s="25"/>
      <c r="C20" s="26"/>
      <c r="D20" s="25"/>
      <c r="E20" s="27" t="str">
        <f t="shared" si="4"/>
        <v/>
      </c>
      <c r="F20" s="28" t="str">
        <f t="shared" si="1"/>
        <v/>
      </c>
      <c r="G20" s="25"/>
      <c r="H20" s="25"/>
    </row>
    <row r="21" ht="18.0" customHeight="1">
      <c r="A21" s="19" t="s">
        <v>34</v>
      </c>
      <c r="B21" s="20"/>
      <c r="C21" s="21"/>
      <c r="D21" s="20"/>
      <c r="E21" s="22" t="str">
        <f t="shared" si="4"/>
        <v/>
      </c>
      <c r="F21" s="23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2026-09-23T09:30:00Z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