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6Z+R0erfVkG7jzpabojzRapsS+VIgmEeY+4gvQ1vZm0="/>
    </ext>
  </extLst>
</workbook>
</file>

<file path=xl/sharedStrings.xml><?xml version="1.0" encoding="utf-8"?>
<sst xmlns="http://schemas.openxmlformats.org/spreadsheetml/2006/main" count="86" uniqueCount="58">
  <si>
    <t>Replenishment OKR Tracker</t>
  </si>
  <si>
    <t>Editable OKR Template  ·  profit.co  ·  Retail  ·  Operations  ·  Supply Chain</t>
  </si>
  <si>
    <t>Company:</t>
  </si>
  <si>
    <t>Department:</t>
  </si>
  <si>
    <t>Quarter:</t>
  </si>
  <si>
    <t>Overall OKR Score (auto-calculated)</t>
  </si>
  <si>
    <t>Department:  Operations · Supply Chain</t>
  </si>
  <si>
    <t>Quarter:  Q3 2026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</si>
  <si>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</si>
  <si>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</si>
  <si>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</si>
  <si>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</si>
  <si>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</si>
  <si>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</si>
  <si>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</si>
  <si>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</si>
  <si>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</si>
  <si>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</si>
  <si>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</si>
  <si>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O1:  Improve replenishment speed and automation coverage</t>
  </si>
  <si>
    <t>Q3-2026</t>
  </si>
  <si>
    <t>Martin Hayes</t>
  </si>
  <si>
    <t>KR1.1</t>
  </si>
  <si>
    <t>KR1.2</t>
  </si>
  <si>
    <t>KR1.3</t>
  </si>
  <si>
    <t xml:space="preserve">O2:  </t>
  </si>
  <si>
    <t>KR2.1</t>
  </si>
  <si>
    <t>KR1.1   Reduce the average replenishment lead time from 5.8 to 2.4 days</t>
  </si>
  <si>
    <t>KR2.2</t>
  </si>
  <si>
    <t>↓ Replenishment lead time</t>
  </si>
  <si>
    <t>KR2.3</t>
  </si>
  <si>
    <t xml:space="preserve">O3:  </t>
  </si>
  <si>
    <t>KR3.1</t>
  </si>
  <si>
    <t>KR1.2   Raise auto-replenishment coverage from 48% to 84% of SKUs</t>
  </si>
  <si>
    <t>Claire Dubois</t>
  </si>
  <si>
    <t>↑ Auto-replenishment coverage</t>
  </si>
  <si>
    <t>KR3.2</t>
  </si>
  <si>
    <t>KR3.3</t>
  </si>
  <si>
    <t>KR1.3   Hold replenishment order accuracy at or above 99%</t>
  </si>
  <si>
    <t>Peter Novak</t>
  </si>
  <si>
    <t>≥ Order accuracy</t>
  </si>
  <si>
    <t>O2:  Reduce excess stock holding and improve days-of-cover alignment</t>
  </si>
  <si>
    <t>Anna Kowalczyk</t>
  </si>
  <si>
    <t>KR2.1   Reduce the share of excess-stock SKUs from 42% to 28%</t>
  </si>
  <si>
    <t>↓ Excess-stock SKUs</t>
  </si>
  <si>
    <t>KR2.2   Raise share of SKUs within their target days-of-cover band from 58% to 98%</t>
  </si>
  <si>
    <t>↑ Days-of-cover band</t>
  </si>
  <si>
    <t>KR2.3   Keep average days of cover within the 18 to 24 day target band</t>
  </si>
  <si>
    <t>George Fischer</t>
  </si>
  <si>
    <t>↕ Average days of cover</t>
  </si>
  <si>
    <t>O3:  Improve replenishment efficiency and cross-dock utilisation</t>
  </si>
  <si>
    <t>KR3.1   Raise the replenishment labour-efficiency index from 64% to 100% of target</t>
  </si>
  <si>
    <t>↑ Labour-efficiency index</t>
  </si>
  <si>
    <t>KR3.2   Raise cross-dock utilisation from 22% to 47% of eligible volume</t>
  </si>
  <si>
    <t>Ryan Walsh</t>
  </si>
  <si>
    <t>↑ Cross-dock utilisation</t>
  </si>
  <si>
    <t>KR3.3   Reduce the emergency-replenishment rate from 9.2% to 4.6% of orders</t>
  </si>
  <si>
    <t>↓ Emergency-replenishment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</si>
</sst>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1" fillId="5" fontId="7" numFmtId="0" xfId="0" applyAlignment="1" applyBorder="1" applyFill="1" applyFont="1">
      <alignment shrinkToFit="0" wrapText="1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6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5</v>
      </c>
      <c r="B5" s="2"/>
      <c r="C5" s="2"/>
      <c r="D5" s="3"/>
      <c r="E5" s="7">
        <f>IFERROR(AVERAGE(E11,E12,E13,E15,E16,E17,E19,E20,E21),"")</f>
        <v>0.4717545569</v>
      </c>
      <c r="F5" s="2"/>
      <c r="G5" s="2"/>
      <c r="H5" s="3"/>
    </row>
    <row r="6" ht="4.5" customHeight="1"/>
    <row r="7" ht="20.25" customHeight="1">
      <c r="A7" s="14" t="s">
        <v>18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19</v>
      </c>
      <c r="B10" s="12" t="s">
        <v>20</v>
      </c>
      <c r="C10" s="13" t="s">
        <v>21</v>
      </c>
      <c r="D10" s="15"/>
      <c r="E10" s="16">
        <f>IFERROR(AVERAGE(E11,E12,E13),"")</f>
        <v>0.6484313725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64.84313725</v>
      </c>
    </row>
    <row r="11" ht="18.0" customHeight="1">
      <c r="A11" s="29" t="s">
        <v>27</v>
      </c>
      <c r="B11" s="20" t="s">
        <v>20</v>
      </c>
      <c r="C11" s="21" t="s">
        <v>21</v>
      </c>
      <c r="D11" s="20" t="s">
        <v>29</v>
      </c>
      <c r="E11" s="22">
        <f>IF(H11="","",MAX(0,MIN(1,(5.8-H11)/(5.8-2.4))))</f>
        <v>0.3352941176</v>
      </c>
      <c r="F11" s="23" t="str">
        <f t="shared" si="1"/>
        <v>At Risk</v>
      </c>
      <c r="G11" s="20">
        <v>3.4</v>
      </c>
      <c r="H11" s="20">
        <v>4.66</v>
      </c>
    </row>
    <row r="12" ht="18.0" customHeight="1">
      <c r="A12" s="30" t="s">
        <v>33</v>
      </c>
      <c r="B12" s="25" t="s">
        <v>20</v>
      </c>
      <c r="C12" s="26" t="s">
        <v>34</v>
      </c>
      <c r="D12" s="25" t="s">
        <v>35</v>
      </c>
      <c r="E12" s="27">
        <f>IF(H12="","",MAX(0,MIN(1,(H12-48)/(84-48))))</f>
        <v>0.61</v>
      </c>
      <c r="F12" s="28" t="str">
        <f t="shared" si="1"/>
        <v>On Track</v>
      </c>
      <c r="G12" s="25">
        <v>80.0</v>
      </c>
      <c r="H12" s="25">
        <v>69.96</v>
      </c>
    </row>
    <row r="13" ht="18.0" customHeight="1">
      <c r="A13" s="29" t="s">
        <v>38</v>
      </c>
      <c r="B13" s="20" t="s">
        <v>20</v>
      </c>
      <c r="C13" s="21" t="s">
        <v>39</v>
      </c>
      <c r="D13" s="20" t="s">
        <v>40</v>
      </c>
      <c r="E13" s="22">
        <f>IF(H13="","",MAX(0,MIN(1,H13/99)))</f>
        <v>1</v>
      </c>
      <c r="F13" s="23" t="str">
        <f t="shared" si="1"/>
        <v>Completed</v>
      </c>
      <c r="G13" s="20">
        <v>96.0</v>
      </c>
      <c r="H13" s="20">
        <v>99.0</v>
      </c>
    </row>
    <row r="14" ht="19.5" customHeight="1">
      <c r="A14" s="11" t="s">
        <v>41</v>
      </c>
      <c r="B14" s="12" t="s">
        <v>20</v>
      </c>
      <c r="C14" s="13" t="s">
        <v>42</v>
      </c>
      <c r="D14" s="15"/>
      <c r="E14" s="16">
        <f>IFERROR(AVERAGE(E15,E16,E17),"")</f>
        <v>0.4519047619</v>
      </c>
      <c r="F14" s="17" t="str">
        <f t="shared" si="1"/>
        <v>At Risk</v>
      </c>
      <c r="G14" s="17">
        <v>100.0</v>
      </c>
      <c r="H14" s="18">
        <f>IFERROR(AVERAGE(E15,E16,E17)*100,"")</f>
        <v>45.19047619</v>
      </c>
    </row>
    <row r="15" ht="18.0" customHeight="1">
      <c r="A15" s="30" t="s">
        <v>43</v>
      </c>
      <c r="B15" s="25" t="s">
        <v>20</v>
      </c>
      <c r="C15" s="26" t="s">
        <v>42</v>
      </c>
      <c r="D15" s="25" t="s">
        <v>44</v>
      </c>
      <c r="E15" s="27">
        <f>IF(H15="","",MAX(0,MIN(1,(42-H15)/(42-28))))</f>
        <v>0.3357142857</v>
      </c>
      <c r="F15" s="28" t="str">
        <f t="shared" si="1"/>
        <v>At Risk</v>
      </c>
      <c r="G15" s="25">
        <v>34.0</v>
      </c>
      <c r="H15" s="25">
        <v>37.3</v>
      </c>
    </row>
    <row r="16" ht="18.0" customHeight="1">
      <c r="A16" s="29" t="s">
        <v>45</v>
      </c>
      <c r="B16" s="20" t="s">
        <v>20</v>
      </c>
      <c r="C16" s="21" t="s">
        <v>42</v>
      </c>
      <c r="D16" s="20" t="s">
        <v>46</v>
      </c>
      <c r="E16" s="22">
        <f>IF(H16="","",MAX(0,MIN(1,(H16-58)/(98-58))))</f>
        <v>0.22</v>
      </c>
      <c r="F16" s="23" t="str">
        <f t="shared" si="1"/>
        <v>In Trouble</v>
      </c>
      <c r="G16" s="20">
        <v>90.0</v>
      </c>
      <c r="H16" s="20">
        <v>66.8</v>
      </c>
    </row>
    <row r="17" ht="18.0" customHeight="1">
      <c r="A17" s="30" t="s">
        <v>47</v>
      </c>
      <c r="B17" s="25" t="s">
        <v>20</v>
      </c>
      <c r="C17" s="26" t="s">
        <v>48</v>
      </c>
      <c r="D17" s="25" t="s">
        <v>49</v>
      </c>
      <c r="E17" s="27">
        <f>IF(H17="","",IF(AND(H17&gt;=18,H17&lt;=24),0.99,IF(H17&gt;24,MIN(0.99,24/H17),MIN(0.99,H17/18))))</f>
        <v>0.8</v>
      </c>
      <c r="F17" s="28" t="str">
        <f t="shared" si="1"/>
        <v>On Track</v>
      </c>
      <c r="G17" s="25">
        <v>27.0</v>
      </c>
      <c r="H17" s="25">
        <v>30.0</v>
      </c>
    </row>
    <row r="18" ht="19.5" customHeight="1">
      <c r="A18" s="11" t="s">
        <v>50</v>
      </c>
      <c r="B18" s="12" t="s">
        <v>20</v>
      </c>
      <c r="C18" s="13" t="s">
        <v>39</v>
      </c>
      <c r="D18" s="15"/>
      <c r="E18" s="16">
        <f>IFERROR(AVERAGE(E19,E20,E21),"")</f>
        <v>0.3149275362</v>
      </c>
      <c r="F18" s="17" t="str">
        <f t="shared" si="1"/>
        <v>At Risk</v>
      </c>
      <c r="G18" s="17">
        <v>100.0</v>
      </c>
      <c r="H18" s="18">
        <f>IFERROR(AVERAGE(E19,E20,E21)*100,"")</f>
        <v>31.49275362</v>
      </c>
    </row>
    <row r="19" ht="18.0" customHeight="1">
      <c r="A19" s="29" t="s">
        <v>51</v>
      </c>
      <c r="B19" s="20" t="s">
        <v>20</v>
      </c>
      <c r="C19" s="21" t="s">
        <v>39</v>
      </c>
      <c r="D19" s="20" t="s">
        <v>52</v>
      </c>
      <c r="E19" s="22">
        <f>IF(H19="","",MAX(0,MIN(1,(H19-64)/(100-64))))</f>
        <v>0.61</v>
      </c>
      <c r="F19" s="23" t="str">
        <f t="shared" si="1"/>
        <v>On Track</v>
      </c>
      <c r="G19" s="20">
        <v>92.0</v>
      </c>
      <c r="H19" s="20">
        <v>85.96</v>
      </c>
    </row>
    <row r="20" ht="18.0" customHeight="1">
      <c r="A20" s="30" t="s">
        <v>53</v>
      </c>
      <c r="B20" s="25" t="s">
        <v>20</v>
      </c>
      <c r="C20" s="26" t="s">
        <v>54</v>
      </c>
      <c r="D20" s="25" t="s">
        <v>55</v>
      </c>
      <c r="E20" s="27">
        <f>IF(H20="","",MAX(0,MIN(1,(H20-22)/(47-22))))</f>
        <v>0</v>
      </c>
      <c r="F20" s="28" t="str">
        <f t="shared" si="1"/>
        <v>Not Started</v>
      </c>
      <c r="G20" s="25">
        <v>40.0</v>
      </c>
      <c r="H20" s="25">
        <v>22.0</v>
      </c>
    </row>
    <row r="21" ht="18.0" customHeight="1">
      <c r="A21" s="29" t="s">
        <v>56</v>
      </c>
      <c r="B21" s="20" t="s">
        <v>20</v>
      </c>
      <c r="C21" s="21" t="s">
        <v>48</v>
      </c>
      <c r="D21" s="20" t="s">
        <v>57</v>
      </c>
      <c r="E21" s="22">
        <f>IF(H21="","",MAX(0,MIN(1,(9.2-H21)/(9.2-4.6))))</f>
        <v>0.3347826087</v>
      </c>
      <c r="F21" s="23" t="str">
        <f t="shared" si="1"/>
        <v>At Risk</v>
      </c>
      <c r="G21" s="20">
        <v>6.2</v>
      </c>
      <c r="H21" s="20">
        <v>7.66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4</v>
      </c>
      <c r="G3" s="2"/>
      <c r="H3" s="3"/>
    </row>
    <row r="4" ht="5.25" customHeight="1"/>
    <row r="5" ht="19.5" customHeight="1">
      <c r="A5" s="6" t="s">
        <v>5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17</v>
      </c>
      <c r="B10" s="12"/>
      <c r="C10" s="13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0"/>
      <c r="C11" s="21"/>
      <c r="D11" s="20"/>
      <c r="E11" s="22" t="str">
        <f t="shared" ref="E11:E13" si="2">IF(OR(G11="",H11=""),"",MAX(0,MIN(1,H11/G11)))</f>
        <v/>
      </c>
      <c r="F11" s="23" t="str">
        <f t="shared" si="1"/>
        <v/>
      </c>
      <c r="G11" s="20"/>
      <c r="H11" s="20"/>
    </row>
    <row r="12" ht="18.0" customHeight="1">
      <c r="A12" s="24" t="s">
        <v>23</v>
      </c>
      <c r="B12" s="25"/>
      <c r="C12" s="26"/>
      <c r="D12" s="25"/>
      <c r="E12" s="27" t="str">
        <f t="shared" si="2"/>
        <v/>
      </c>
      <c r="F12" s="28" t="str">
        <f t="shared" si="1"/>
        <v/>
      </c>
      <c r="G12" s="25"/>
      <c r="H12" s="25"/>
    </row>
    <row r="13" ht="18.0" customHeight="1">
      <c r="A13" s="19" t="s">
        <v>24</v>
      </c>
      <c r="B13" s="20"/>
      <c r="C13" s="21"/>
      <c r="D13" s="20"/>
      <c r="E13" s="22" t="str">
        <f t="shared" si="2"/>
        <v/>
      </c>
      <c r="F13" s="23" t="str">
        <f t="shared" si="1"/>
        <v/>
      </c>
      <c r="G13" s="20"/>
      <c r="H13" s="20"/>
    </row>
    <row r="14" ht="19.5" customHeight="1">
      <c r="A14" s="11" t="s">
        <v>25</v>
      </c>
      <c r="B14" s="12"/>
      <c r="C14" s="13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4" t="s">
        <v>26</v>
      </c>
      <c r="B15" s="25"/>
      <c r="C15" s="26"/>
      <c r="D15" s="25"/>
      <c r="E15" s="27" t="str">
        <f t="shared" ref="E15:E17" si="3">IF(OR(G15="",H15=""),"",MAX(0,MIN(1,H15/G15)))</f>
        <v/>
      </c>
      <c r="F15" s="28" t="str">
        <f t="shared" si="1"/>
        <v/>
      </c>
      <c r="G15" s="25"/>
      <c r="H15" s="25"/>
    </row>
    <row r="16" ht="18.0" customHeight="1">
      <c r="A16" s="19" t="s">
        <v>28</v>
      </c>
      <c r="B16" s="20"/>
      <c r="C16" s="21"/>
      <c r="D16" s="20"/>
      <c r="E16" s="22" t="str">
        <f t="shared" si="3"/>
        <v/>
      </c>
      <c r="F16" s="23" t="str">
        <f t="shared" si="1"/>
        <v/>
      </c>
      <c r="G16" s="20"/>
      <c r="H16" s="20"/>
    </row>
    <row r="17" ht="18.0" customHeight="1">
      <c r="A17" s="24" t="s">
        <v>30</v>
      </c>
      <c r="B17" s="25"/>
      <c r="C17" s="26"/>
      <c r="D17" s="25"/>
      <c r="E17" s="27" t="str">
        <f t="shared" si="3"/>
        <v/>
      </c>
      <c r="F17" s="28" t="str">
        <f t="shared" si="1"/>
        <v/>
      </c>
      <c r="G17" s="25"/>
      <c r="H17" s="25"/>
    </row>
    <row r="18" ht="19.5" customHeight="1">
      <c r="A18" s="11" t="s">
        <v>31</v>
      </c>
      <c r="B18" s="12"/>
      <c r="C18" s="13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32</v>
      </c>
      <c r="B19" s="20"/>
      <c r="C19" s="21"/>
      <c r="D19" s="20"/>
      <c r="E19" s="22" t="str">
        <f t="shared" ref="E19:E21" si="4">IF(OR(G19="",H19=""),"",MAX(0,MIN(1,H19/G19)))</f>
        <v/>
      </c>
      <c r="F19" s="23" t="str">
        <f t="shared" si="1"/>
        <v/>
      </c>
      <c r="G19" s="20"/>
      <c r="H19" s="20"/>
    </row>
    <row r="20" ht="18.0" customHeight="1">
      <c r="A20" s="24" t="s">
        <v>36</v>
      </c>
      <c r="B20" s="25"/>
      <c r="C20" s="26"/>
      <c r="D20" s="25"/>
      <c r="E20" s="27" t="str">
        <f t="shared" si="4"/>
        <v/>
      </c>
      <c r="F20" s="28" t="str">
        <f t="shared" si="1"/>
        <v/>
      </c>
      <c r="G20" s="25"/>
      <c r="H20" s="25"/>
    </row>
    <row r="21" ht="18.0" customHeight="1">
      <c r="A21" s="19" t="s">
        <v>37</v>
      </c>
      <c r="B21" s="20"/>
      <c r="C21" s="21"/>
      <c r="D21" s="20"/>
      <c r="E21" s="22" t="str">
        <f t="shared" si="4"/>
        <v/>
      </c>
      <c r="F21" s="23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2026-09-23T09:05:55Z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