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ytwT0Janjxd+G9x8k9Hm6YgAHW85hI442AuihzTvJ7Y="/>
    </ext>
  </extLst>
</workbook>
</file>

<file path=xl/sharedStrings.xml><?xml version="1.0" encoding="utf-8"?>
<sst xmlns="http://schemas.openxmlformats.org/spreadsheetml/2006/main" count="86" uniqueCount="58">
  <si>
    <t>Retail Supply Chain OKR Tracker</t>
  </si>
  <si>
    <t>Editable OKR Template  ·  profit.co  ·  Retail  ·  Operations  ·  Supply Chain</t>
  </si>
  <si>
    <t>Company:</t>
  </si>
  <si>
    <t>Department:</t>
  </si>
  <si>
    <t>Department:  Operations · Supply Chain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</si>
  <si>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</si>
  <si>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</si>
  <si>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</si>
  <si>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</si>
  <si>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</si>
  <si>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</si>
  <si>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</si>
  <si>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</si>
  <si>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</si>
  <si>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</si>
  <si>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</si>
  <si>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</si>
  <si>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</si>
  <si>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</si>
  <si>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end-to-end supply chain visibility and on-time delivery</t>
  </si>
  <si>
    <t>Q3-2026</t>
  </si>
  <si>
    <t>Martin Hayes</t>
  </si>
  <si>
    <t>KR1.1</t>
  </si>
  <si>
    <t>KR1.1   Raise end-to-end on-time delivery (visibility-backed) from 78% to 94%</t>
  </si>
  <si>
    <t>↑ End-to-end OTD</t>
  </si>
  <si>
    <t>KR1.2</t>
  </si>
  <si>
    <t>KR1.2   Reduce average supplier lead time from 18 to 11 days</t>
  </si>
  <si>
    <t>KR1.3</t>
  </si>
  <si>
    <t>Anna Kowalczyk</t>
  </si>
  <si>
    <t>↓ Supplier lead time</t>
  </si>
  <si>
    <t xml:space="preserve">O2:  </t>
  </si>
  <si>
    <t>KR2.1</t>
  </si>
  <si>
    <t>KR1.3   Hold real-time shipment-tracking visibility at or above 100% of shipments</t>
  </si>
  <si>
    <t>Claire Dubois</t>
  </si>
  <si>
    <t>≥ Shipment visibility</t>
  </si>
  <si>
    <t>KR2.2</t>
  </si>
  <si>
    <t>O2:  Reduce supply chain costs and improve operational efficiency</t>
  </si>
  <si>
    <t>George Fischer</t>
  </si>
  <si>
    <t>KR2.3</t>
  </si>
  <si>
    <t xml:space="preserve">O3:  </t>
  </si>
  <si>
    <t>KR2.1   Reduce total logistics cost from 9.8% to 7.2% of revenue</t>
  </si>
  <si>
    <t>KR3.1</t>
  </si>
  <si>
    <t>↓ Logistics cost</t>
  </si>
  <si>
    <t>KR3.2</t>
  </si>
  <si>
    <t>KR3.3</t>
  </si>
  <si>
    <t>KR2.2   Raise annual inventory turns from 2.1 to 4.5</t>
  </si>
  <si>
    <t>Peter Novak</t>
  </si>
  <si>
    <t>↑ Inventory turns</t>
  </si>
  <si>
    <t>KR2.3   Raise warehouse-automation coverage from 64% to 100% of eligible processes</t>
  </si>
  <si>
    <t>↑ Warehouse automation</t>
  </si>
  <si>
    <t>O3:  Strengthen supplier performance and procurement resilience</t>
  </si>
  <si>
    <t>Rachel Doyle</t>
  </si>
  <si>
    <t>KR3.1   Raise supplier on-time-in-full (OTIF) from 82% to 100%</t>
  </si>
  <si>
    <t>↑ Supplier OTIF</t>
  </si>
  <si>
    <t>KR3.2   Grow dual-sourced critical categories from 3 to 7</t>
  </si>
  <si>
    <t>↑ Dual-sourced categories</t>
  </si>
  <si>
    <t>KR3.3   Raise supplier-scorecard compliance from 58% to 82% of active suppliers</t>
  </si>
  <si>
    <t>↑ Scorecard compliance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</si>
</sst>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0.4765811966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0.6766666667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67.66666667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IF(H11="","",MAX(0,MIN(1,(H11-78)/(94-78))))</f>
        <v>0.61</v>
      </c>
      <c r="F11" s="24" t="str">
        <f t="shared" si="1"/>
        <v>On Track</v>
      </c>
      <c r="G11" s="21">
        <v>90.0</v>
      </c>
      <c r="H11" s="21">
        <v>87.76</v>
      </c>
    </row>
    <row r="12" ht="18.0" customHeight="1">
      <c r="A12" s="29" t="s">
        <v>26</v>
      </c>
      <c r="B12" s="26" t="s">
        <v>20</v>
      </c>
      <c r="C12" s="27" t="s">
        <v>28</v>
      </c>
      <c r="D12" s="26" t="s">
        <v>29</v>
      </c>
      <c r="E12" s="28">
        <f>IF(H12="","",MAX(0,MIN(1,(18-H12)/(18-11))))</f>
        <v>0.42</v>
      </c>
      <c r="F12" s="30" t="str">
        <f t="shared" si="1"/>
        <v>At Risk</v>
      </c>
      <c r="G12" s="26">
        <v>13.0</v>
      </c>
      <c r="H12" s="26">
        <v>15.06</v>
      </c>
    </row>
    <row r="13" ht="18.0" customHeight="1">
      <c r="A13" s="20" t="s">
        <v>32</v>
      </c>
      <c r="B13" s="21" t="s">
        <v>20</v>
      </c>
      <c r="C13" s="22" t="s">
        <v>33</v>
      </c>
      <c r="D13" s="21" t="s">
        <v>34</v>
      </c>
      <c r="E13" s="23">
        <f>IF(H13="","",MAX(0,MIN(1,H13/100)))</f>
        <v>1</v>
      </c>
      <c r="F13" s="24" t="str">
        <f t="shared" si="1"/>
        <v>Completed</v>
      </c>
      <c r="G13" s="21">
        <v>96.0</v>
      </c>
      <c r="H13" s="21">
        <v>100.0</v>
      </c>
    </row>
    <row r="14" ht="19.5" customHeight="1">
      <c r="A14" s="12" t="s">
        <v>36</v>
      </c>
      <c r="B14" s="13" t="s">
        <v>20</v>
      </c>
      <c r="C14" s="14" t="s">
        <v>37</v>
      </c>
      <c r="D14" s="15"/>
      <c r="E14" s="16">
        <f>IFERROR(AVERAGE(E15,E16,E17),"")</f>
        <v>0.4164102564</v>
      </c>
      <c r="F14" s="17" t="str">
        <f t="shared" si="1"/>
        <v>At Risk</v>
      </c>
      <c r="G14" s="17">
        <v>100.0</v>
      </c>
      <c r="H14" s="18">
        <f>IFERROR(AVERAGE(E15,E16,E17)*100,"")</f>
        <v>41.64102564</v>
      </c>
    </row>
    <row r="15" ht="18.0" customHeight="1">
      <c r="A15" s="29" t="s">
        <v>40</v>
      </c>
      <c r="B15" s="26" t="s">
        <v>20</v>
      </c>
      <c r="C15" s="27" t="s">
        <v>37</v>
      </c>
      <c r="D15" s="26" t="s">
        <v>42</v>
      </c>
      <c r="E15" s="28">
        <f>IF(H15="","",MAX(0,MIN(1,(9.8-H15)/(9.8-7.2))))</f>
        <v>0.4192307692</v>
      </c>
      <c r="F15" s="30" t="str">
        <f t="shared" si="1"/>
        <v>At Risk</v>
      </c>
      <c r="G15" s="26">
        <v>8.2</v>
      </c>
      <c r="H15" s="26">
        <v>8.71</v>
      </c>
    </row>
    <row r="16" ht="18.0" customHeight="1">
      <c r="A16" s="20" t="s">
        <v>45</v>
      </c>
      <c r="B16" s="21" t="s">
        <v>20</v>
      </c>
      <c r="C16" s="22" t="s">
        <v>46</v>
      </c>
      <c r="D16" s="21" t="s">
        <v>47</v>
      </c>
      <c r="E16" s="23">
        <f>IF(H16="","",MAX(0,MIN(1,(H16-2.1)/(4.5-2.1))))</f>
        <v>0.61</v>
      </c>
      <c r="F16" s="24" t="str">
        <f t="shared" si="1"/>
        <v>On Track</v>
      </c>
      <c r="G16" s="21">
        <v>4.0</v>
      </c>
      <c r="H16" s="21">
        <v>3.564</v>
      </c>
    </row>
    <row r="17" ht="18.0" customHeight="1">
      <c r="A17" s="29" t="s">
        <v>48</v>
      </c>
      <c r="B17" s="26" t="s">
        <v>20</v>
      </c>
      <c r="C17" s="27" t="s">
        <v>46</v>
      </c>
      <c r="D17" s="26" t="s">
        <v>49</v>
      </c>
      <c r="E17" s="28">
        <f>IF(H17="","",MAX(0,MIN(1,(H17-64)/(100-64))))</f>
        <v>0.22</v>
      </c>
      <c r="F17" s="30" t="str">
        <f t="shared" si="1"/>
        <v>In Trouble</v>
      </c>
      <c r="G17" s="26">
        <v>90.0</v>
      </c>
      <c r="H17" s="26">
        <v>71.92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0.3366666667</v>
      </c>
      <c r="F18" s="17" t="str">
        <f t="shared" si="1"/>
        <v>At Risk</v>
      </c>
      <c r="G18" s="17">
        <v>100.0</v>
      </c>
      <c r="H18" s="18">
        <f>IFERROR(AVERAGE(E19,E20,E21)*100,"")</f>
        <v>33.66666667</v>
      </c>
    </row>
    <row r="19" ht="18.0" customHeight="1">
      <c r="A19" s="20" t="s">
        <v>52</v>
      </c>
      <c r="B19" s="21" t="s">
        <v>20</v>
      </c>
      <c r="C19" s="22" t="s">
        <v>51</v>
      </c>
      <c r="D19" s="21" t="s">
        <v>53</v>
      </c>
      <c r="E19" s="23">
        <f>IF(H19="","",MAX(0,MIN(1,(H19-82)/(100-82))))</f>
        <v>0.61</v>
      </c>
      <c r="F19" s="24" t="str">
        <f t="shared" si="1"/>
        <v>On Track</v>
      </c>
      <c r="G19" s="21">
        <v>95.0</v>
      </c>
      <c r="H19" s="21">
        <v>92.98</v>
      </c>
    </row>
    <row r="20" ht="18.0" customHeight="1">
      <c r="A20" s="29" t="s">
        <v>54</v>
      </c>
      <c r="B20" s="26" t="s">
        <v>20</v>
      </c>
      <c r="C20" s="27" t="s">
        <v>51</v>
      </c>
      <c r="D20" s="26" t="s">
        <v>55</v>
      </c>
      <c r="E20" s="28">
        <f>IF(H20="","",MAX(0,MIN(1,(H20-3)/(7-3))))</f>
        <v>0</v>
      </c>
      <c r="F20" s="30" t="str">
        <f t="shared" si="1"/>
        <v>Not Started</v>
      </c>
      <c r="G20" s="26">
        <v>6.0</v>
      </c>
      <c r="H20" s="26">
        <v>3.0</v>
      </c>
    </row>
    <row r="21" ht="18.0" customHeight="1">
      <c r="A21" s="20" t="s">
        <v>56</v>
      </c>
      <c r="B21" s="21" t="s">
        <v>20</v>
      </c>
      <c r="C21" s="22" t="s">
        <v>51</v>
      </c>
      <c r="D21" s="21" t="s">
        <v>57</v>
      </c>
      <c r="E21" s="23">
        <f>IF(H21="","",MAX(0,MIN(1,(H21-58)/(82-58))))</f>
        <v>0.4</v>
      </c>
      <c r="F21" s="24" t="str">
        <f t="shared" si="1"/>
        <v>At Risk</v>
      </c>
      <c r="G21" s="21">
        <v>78.0</v>
      </c>
      <c r="H21" s="21">
        <v>67.6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27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8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35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38</v>
      </c>
      <c r="B17" s="26"/>
      <c r="C17" s="27"/>
      <c r="D17" s="26"/>
      <c r="E17" s="28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41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43</v>
      </c>
      <c r="B20" s="26"/>
      <c r="C20" s="27"/>
      <c r="D20" s="26"/>
      <c r="E20" s="28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44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2026-09-23T08:47:52Z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