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OamyxCBFKzv8gdxsSgBNNT3JybnXeP29vfy+KLdz+7A="/>
    </ext>
  </extLst>
</workbook>
</file>

<file path=xl/sharedStrings.xml><?xml version="1.0" encoding="utf-8"?>
<sst xmlns="http://schemas.openxmlformats.org/spreadsheetml/2006/main" count="86" uniqueCount="57">
  <si>
    <t>Stock Availability OKR Tracker</t>
  </si>
  <si>
    <t>Editable OKR Template  ·  profit.co  ·  Retail  ·  Operations  ·  Supply Chain</t>
  </si>
  <si>
    <t>Company:</t>
  </si>
  <si>
    <t>Department:  Operations · Supply Chain</t>
  </si>
  <si>
    <t>Department:</t>
  </si>
  <si>
    <t>Quarter:  Q3 2026</t>
  </si>
  <si>
    <t>Quarter:</t>
  </si>
  <si>
    <t>Overall OKR Score (auto-calculated)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</si>
  <si>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</si>
  <si>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</si>
  <si>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</si>
  <si>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</si>
  <si>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</si>
  <si>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</si>
  <si>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</si>
  <si>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</si>
  <si>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</si>
  <si>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</si>
  <si>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Improve on-shelf availability and reduce out-of-stock rates</t>
  </si>
  <si>
    <t>Q3-2026</t>
  </si>
  <si>
    <t>Frank Delgado</t>
  </si>
  <si>
    <t xml:space="preserve">O1:  </t>
  </si>
  <si>
    <t>KR1.1</t>
  </si>
  <si>
    <t>KR1.1   Hold on-shelf availability at or above 96.5% across all stores</t>
  </si>
  <si>
    <t>≥ On-shelf availability</t>
  </si>
  <si>
    <t>KR1.2</t>
  </si>
  <si>
    <t>KR1.2   Keep the overall out-of-stock rate at or below 2.5%</t>
  </si>
  <si>
    <t>Martin Hayes</t>
  </si>
  <si>
    <t>≤ Out-of-stock rate</t>
  </si>
  <si>
    <t>KR1.3</t>
  </si>
  <si>
    <t xml:space="preserve">O2:  </t>
  </si>
  <si>
    <t>KR1.3   Reduce the phantom-inventory rate from 18% to 4% of SKUs</t>
  </si>
  <si>
    <t>Rachel Doyle</t>
  </si>
  <si>
    <t>↓ Phantom-inventory rate</t>
  </si>
  <si>
    <t>KR2.1</t>
  </si>
  <si>
    <t>O2:  Improve inventory accuracy and reduce unplanned stockout duration</t>
  </si>
  <si>
    <t>KR2.2</t>
  </si>
  <si>
    <t>KR2.3</t>
  </si>
  <si>
    <t xml:space="preserve">O3:  </t>
  </si>
  <si>
    <t>KR2.1   Raise inventory record accuracy from 88% to 100%</t>
  </si>
  <si>
    <t>↑ Inventory record accuracy</t>
  </si>
  <si>
    <t>KR3.1</t>
  </si>
  <si>
    <t>KR2.2   Reduce average unplanned stockout duration from 9.5 to 4.0 hours</t>
  </si>
  <si>
    <t>↓ Stockout duration</t>
  </si>
  <si>
    <t>KR3.2</t>
  </si>
  <si>
    <t>KR3.3</t>
  </si>
  <si>
    <t>KR2.3   Raise replenishment-trigger accuracy from 62% to 100%</t>
  </si>
  <si>
    <t>↑ Replenishment-trigger accuracy</t>
  </si>
  <si>
    <t>O3:  Improve category fill rate and reduce slow-moving inventory</t>
  </si>
  <si>
    <t>Anna Kowalczyk</t>
  </si>
  <si>
    <t>KR3.1   Raise the category fill rate from 84% to 100%</t>
  </si>
  <si>
    <t>↑ Category fill rate</t>
  </si>
  <si>
    <t>KR3.2   Keep slow-moving inventory at or below 10% of category stock</t>
  </si>
  <si>
    <t>≤ Slow-moving inventory</t>
  </si>
  <si>
    <t>KR3.3   Reduce aged-stock write-down risk from 31% to 15% of at-risk value</t>
  </si>
  <si>
    <t>George Fischer</t>
  </si>
  <si>
    <t>↓ Aged-stock write-down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</si>
</sst>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0.4845526696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0.6888095238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68.88095238</v>
      </c>
    </row>
    <row r="11" ht="18.0" customHeight="1">
      <c r="A11" s="20" t="s">
        <v>23</v>
      </c>
      <c r="B11" s="21" t="s">
        <v>19</v>
      </c>
      <c r="C11" s="22" t="s">
        <v>20</v>
      </c>
      <c r="D11" s="21" t="s">
        <v>24</v>
      </c>
      <c r="E11" s="23">
        <f>IF(H11="","",MAX(0,MIN(1,H11/96.5)))</f>
        <v>1</v>
      </c>
      <c r="F11" s="24" t="str">
        <f t="shared" si="1"/>
        <v>Completed</v>
      </c>
      <c r="G11" s="21">
        <v>93.0</v>
      </c>
      <c r="H11" s="21">
        <v>96.5</v>
      </c>
    </row>
    <row r="12" ht="18.0" customHeight="1">
      <c r="A12" s="26" t="s">
        <v>26</v>
      </c>
      <c r="B12" s="27" t="s">
        <v>19</v>
      </c>
      <c r="C12" s="28" t="s">
        <v>27</v>
      </c>
      <c r="D12" s="27" t="s">
        <v>28</v>
      </c>
      <c r="E12" s="29">
        <f>IF(H12="","",IF(H12&lt;=0,1,MIN(1,2.5/H12)))</f>
        <v>0.4464285714</v>
      </c>
      <c r="F12" s="30" t="str">
        <f t="shared" si="1"/>
        <v>At Risk</v>
      </c>
      <c r="G12" s="27">
        <v>4.5</v>
      </c>
      <c r="H12" s="27">
        <v>5.6</v>
      </c>
    </row>
    <row r="13" ht="18.0" customHeight="1">
      <c r="A13" s="20" t="s">
        <v>31</v>
      </c>
      <c r="B13" s="21" t="s">
        <v>19</v>
      </c>
      <c r="C13" s="22" t="s">
        <v>32</v>
      </c>
      <c r="D13" s="21" t="s">
        <v>33</v>
      </c>
      <c r="E13" s="23">
        <f>IF(H13="","",MAX(0,MIN(1,(18-H13)/(18-4))))</f>
        <v>0.62</v>
      </c>
      <c r="F13" s="24" t="str">
        <f t="shared" si="1"/>
        <v>On Track</v>
      </c>
      <c r="G13" s="21">
        <v>9.0</v>
      </c>
      <c r="H13" s="21">
        <v>9.32</v>
      </c>
    </row>
    <row r="14" ht="19.5" customHeight="1">
      <c r="A14" s="12" t="s">
        <v>35</v>
      </c>
      <c r="B14" s="13" t="s">
        <v>19</v>
      </c>
      <c r="C14" s="14" t="s">
        <v>32</v>
      </c>
      <c r="D14" s="15"/>
      <c r="E14" s="16">
        <f>IFERROR(AVERAGE(E15,E16,E17),"")</f>
        <v>0.2766666667</v>
      </c>
      <c r="F14" s="17" t="str">
        <f t="shared" si="1"/>
        <v>In Trouble</v>
      </c>
      <c r="G14" s="17">
        <v>100.0</v>
      </c>
      <c r="H14" s="18">
        <f>IFERROR(AVERAGE(E15,E16,E17)*100,"")</f>
        <v>27.66666667</v>
      </c>
    </row>
    <row r="15" ht="18.0" customHeight="1">
      <c r="A15" s="26" t="s">
        <v>39</v>
      </c>
      <c r="B15" s="27" t="s">
        <v>19</v>
      </c>
      <c r="C15" s="28" t="s">
        <v>32</v>
      </c>
      <c r="D15" s="27" t="s">
        <v>40</v>
      </c>
      <c r="E15" s="29">
        <f>IF(H15="","",MAX(0,MIN(1,(H15-88)/(100-88))))</f>
        <v>0.61</v>
      </c>
      <c r="F15" s="30" t="str">
        <f t="shared" si="1"/>
        <v>On Track</v>
      </c>
      <c r="G15" s="27">
        <v>97.0</v>
      </c>
      <c r="H15" s="27">
        <v>95.32</v>
      </c>
    </row>
    <row r="16" ht="18.0" customHeight="1">
      <c r="A16" s="20" t="s">
        <v>42</v>
      </c>
      <c r="B16" s="21" t="s">
        <v>19</v>
      </c>
      <c r="C16" s="22" t="s">
        <v>20</v>
      </c>
      <c r="D16" s="21" t="s">
        <v>43</v>
      </c>
      <c r="E16" s="23">
        <f>IF(H16="","",MAX(0,MIN(1,(9.5-H16)/(9.5-4))))</f>
        <v>0.22</v>
      </c>
      <c r="F16" s="24" t="str">
        <f t="shared" si="1"/>
        <v>In Trouble</v>
      </c>
      <c r="G16" s="21">
        <v>6.0</v>
      </c>
      <c r="H16" s="21">
        <v>8.29</v>
      </c>
    </row>
    <row r="17" ht="18.0" customHeight="1">
      <c r="A17" s="26" t="s">
        <v>46</v>
      </c>
      <c r="B17" s="27" t="s">
        <v>19</v>
      </c>
      <c r="C17" s="28" t="s">
        <v>27</v>
      </c>
      <c r="D17" s="27" t="s">
        <v>47</v>
      </c>
      <c r="E17" s="29">
        <f>IF(H17="","",MAX(0,MIN(1,(H17-62)/(100-62))))</f>
        <v>0</v>
      </c>
      <c r="F17" s="30" t="str">
        <f t="shared" si="1"/>
        <v>Not Started</v>
      </c>
      <c r="G17" s="27">
        <v>90.0</v>
      </c>
      <c r="H17" s="27">
        <v>62.0</v>
      </c>
    </row>
    <row r="18" ht="19.5" customHeight="1">
      <c r="A18" s="12" t="s">
        <v>48</v>
      </c>
      <c r="B18" s="13" t="s">
        <v>19</v>
      </c>
      <c r="C18" s="14" t="s">
        <v>49</v>
      </c>
      <c r="D18" s="15"/>
      <c r="E18" s="16">
        <f>IFERROR(AVERAGE(E19,E20,E21),"")</f>
        <v>0.4881818182</v>
      </c>
      <c r="F18" s="17" t="str">
        <f t="shared" si="1"/>
        <v>At Risk</v>
      </c>
      <c r="G18" s="17">
        <v>100.0</v>
      </c>
      <c r="H18" s="18">
        <f>IFERROR(AVERAGE(E19,E20,E21)*100,"")</f>
        <v>48.81818182</v>
      </c>
    </row>
    <row r="19" ht="18.0" customHeight="1">
      <c r="A19" s="20" t="s">
        <v>50</v>
      </c>
      <c r="B19" s="21" t="s">
        <v>19</v>
      </c>
      <c r="C19" s="22" t="s">
        <v>49</v>
      </c>
      <c r="D19" s="21" t="s">
        <v>51</v>
      </c>
      <c r="E19" s="23">
        <f>IF(H19="","",MAX(0,MIN(1,(H19-84)/(100-84))))</f>
        <v>0.61</v>
      </c>
      <c r="F19" s="24" t="str">
        <f t="shared" si="1"/>
        <v>On Track</v>
      </c>
      <c r="G19" s="21">
        <v>95.0</v>
      </c>
      <c r="H19" s="21">
        <v>93.76</v>
      </c>
    </row>
    <row r="20" ht="18.0" customHeight="1">
      <c r="A20" s="26" t="s">
        <v>52</v>
      </c>
      <c r="B20" s="27" t="s">
        <v>19</v>
      </c>
      <c r="C20" s="28" t="s">
        <v>49</v>
      </c>
      <c r="D20" s="27" t="s">
        <v>53</v>
      </c>
      <c r="E20" s="29">
        <f>IF(H20="","",IF(H20&lt;=0,1,MIN(1,10/H20)))</f>
        <v>0.4545454545</v>
      </c>
      <c r="F20" s="30" t="str">
        <f t="shared" si="1"/>
        <v>At Risk</v>
      </c>
      <c r="G20" s="27">
        <v>14.0</v>
      </c>
      <c r="H20" s="27">
        <v>22.0</v>
      </c>
    </row>
    <row r="21" ht="18.0" customHeight="1">
      <c r="A21" s="20" t="s">
        <v>54</v>
      </c>
      <c r="B21" s="21" t="s">
        <v>19</v>
      </c>
      <c r="C21" s="22" t="s">
        <v>55</v>
      </c>
      <c r="D21" s="21" t="s">
        <v>56</v>
      </c>
      <c r="E21" s="23">
        <f>IF(H21="","",MAX(0,MIN(1,(31-H21)/(31-15))))</f>
        <v>0.4</v>
      </c>
      <c r="F21" s="24" t="str">
        <f t="shared" si="1"/>
        <v>At Risk</v>
      </c>
      <c r="G21" s="21">
        <v>22.0</v>
      </c>
      <c r="H21" s="21">
        <v>24.6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19" t="s">
        <v>36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37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41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44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19" t="s">
        <v>45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2026-09-23T11:42:55Z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