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uZq7oh283NS9aBDZ6HuB8YGIbNeyxCUmCKFWrl5u4+k="/>
    </ext>
  </extLst>
</workbook>
</file>

<file path=xl/sharedStrings.xml><?xml version="1.0" encoding="utf-8"?>
<sst xmlns="http://schemas.openxmlformats.org/spreadsheetml/2006/main" count="86" uniqueCount="57">
  <si>
    <t>Vendor Delivery OKR Tracker</t>
  </si>
  <si>
    <t>Editable OKR Template  ·  profit.co  ·  Retail  ·  Operations  ·  Supply Chain</t>
  </si>
  <si>
    <t>Company:</t>
  </si>
  <si>
    <t>Department:  Operations · Supply Chain</t>
  </si>
  <si>
    <t>Department:</t>
  </si>
  <si>
    <t>Quarter:  Q3 2026</t>
  </si>
  <si>
    <t>Quarter:</t>
  </si>
  <si>
    <t>Overall OKR Score (auto-calculated)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</si>
  <si>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</si>
  <si>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</si>
  <si>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</si>
  <si>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</si>
  <si>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</si>
  <si>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</si>
  <si>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</si>
  <si>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</si>
  <si>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</si>
  <si>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</si>
  <si>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Improve vendor fill rate and order completeness across active suppliers</t>
  </si>
  <si>
    <t>Q3-2026</t>
  </si>
  <si>
    <t>Karen Whitfield</t>
  </si>
  <si>
    <t xml:space="preserve">O1:  </t>
  </si>
  <si>
    <t>KR1.1</t>
  </si>
  <si>
    <t>KR1.1   Hold average vendor fill rate at or above 96% across active supplier SKUs</t>
  </si>
  <si>
    <t>≥ Vendor fill rate</t>
  </si>
  <si>
    <t>KR1.2</t>
  </si>
  <si>
    <t>KR1.2   Keep the vendor order cancellation rate at or below 4% of PO lines</t>
  </si>
  <si>
    <t>Thomas Reed</t>
  </si>
  <si>
    <t>≤ Cancellation rate</t>
  </si>
  <si>
    <t>KR1.3</t>
  </si>
  <si>
    <t xml:space="preserve">O2:  </t>
  </si>
  <si>
    <t>KR1.3   Raise advance ship notice (ASN) accuracy from 61% to 98% for tier-1 vendors</t>
  </si>
  <si>
    <t>Emma Sullivan</t>
  </si>
  <si>
    <t>↑ ASN accuracy</t>
  </si>
  <si>
    <t>KR2.1</t>
  </si>
  <si>
    <t>O2:  Improve vendor invoice accuracy and compliance to reduce chargebacks</t>
  </si>
  <si>
    <t>KR2.2</t>
  </si>
  <si>
    <t>KR2.1   Raise vendor invoice accuracy from 84% to 99% across DCs</t>
  </si>
  <si>
    <t>KR2.3</t>
  </si>
  <si>
    <t>↑ Invoice accuracy</t>
  </si>
  <si>
    <t xml:space="preserve">O3:  </t>
  </si>
  <si>
    <t>KR2.2   Keep vendor compliance chargebacks at or below $95K per quarter</t>
  </si>
  <si>
    <t>≤ Compliance chargebacks</t>
  </si>
  <si>
    <t>KR3.1</t>
  </si>
  <si>
    <t>KR2.3   Raise vendor routing guide compliance from 58% to 94% of inbound shipments</t>
  </si>
  <si>
    <t>Paul Meyer</t>
  </si>
  <si>
    <t>↑ Routing compliance</t>
  </si>
  <si>
    <t>KR3.2</t>
  </si>
  <si>
    <t>KR3.3</t>
  </si>
  <si>
    <t>O3:  Improve vendor dock performance and delivery scheduling across DCs</t>
  </si>
  <si>
    <t>Gregory Tan</t>
  </si>
  <si>
    <t>KR3.1   Raise dock appointment adherence from 68% to 92% of DC inbound appointments</t>
  </si>
  <si>
    <t>↑ Dock adherence</t>
  </si>
  <si>
    <t>KR3.2   Reduce average vendor dock-to-unload wait time from 4.8 to 2.2 hours</t>
  </si>
  <si>
    <t>↓ Dock-to-unload wait</t>
  </si>
  <si>
    <t>KR3.3   Complete quarterly performance scorecards for 100% of tier-1 and tier-2 vendors</t>
  </si>
  <si>
    <t>↑ Vendor scorecards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</si>
</sst>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0.479382716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0.6848148148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68.48148148</v>
      </c>
    </row>
    <row r="11" ht="18.0" customHeight="1">
      <c r="A11" s="22" t="s">
        <v>23</v>
      </c>
      <c r="B11" s="20" t="s">
        <v>19</v>
      </c>
      <c r="C11" s="21" t="s">
        <v>20</v>
      </c>
      <c r="D11" s="20" t="s">
        <v>24</v>
      </c>
      <c r="E11" s="23">
        <f>IF(H11="","",MAX(0,MIN(1,H11/96)))</f>
        <v>1</v>
      </c>
      <c r="F11" s="24" t="str">
        <f t="shared" si="1"/>
        <v>Completed</v>
      </c>
      <c r="G11" s="20">
        <v>92.0</v>
      </c>
      <c r="H11" s="20">
        <v>96.0</v>
      </c>
    </row>
    <row r="12" ht="18.0" customHeight="1">
      <c r="A12" s="28" t="s">
        <v>26</v>
      </c>
      <c r="B12" s="26" t="s">
        <v>19</v>
      </c>
      <c r="C12" s="27" t="s">
        <v>27</v>
      </c>
      <c r="D12" s="26" t="s">
        <v>28</v>
      </c>
      <c r="E12" s="29">
        <f>IF(H12="","",IF(H12&lt;=0,1,MIN(1,4/H12)))</f>
        <v>0.4444444444</v>
      </c>
      <c r="F12" s="30" t="str">
        <f t="shared" si="1"/>
        <v>At Risk</v>
      </c>
      <c r="G12" s="26">
        <v>7.0</v>
      </c>
      <c r="H12" s="26">
        <v>9.0</v>
      </c>
    </row>
    <row r="13" ht="18.0" customHeight="1">
      <c r="A13" s="22" t="s">
        <v>31</v>
      </c>
      <c r="B13" s="20" t="s">
        <v>19</v>
      </c>
      <c r="C13" s="21" t="s">
        <v>32</v>
      </c>
      <c r="D13" s="20" t="s">
        <v>33</v>
      </c>
      <c r="E13" s="23">
        <f>IF(H13="","",MAX(0,MIN(1,(H13-61)/(98-61))))</f>
        <v>0.61</v>
      </c>
      <c r="F13" s="24" t="str">
        <f t="shared" si="1"/>
        <v>On Track</v>
      </c>
      <c r="G13" s="20">
        <v>92.0</v>
      </c>
      <c r="H13" s="20">
        <v>83.57</v>
      </c>
    </row>
    <row r="14" ht="19.5" customHeight="1">
      <c r="A14" s="12" t="s">
        <v>35</v>
      </c>
      <c r="B14" s="13" t="s">
        <v>19</v>
      </c>
      <c r="C14" s="14" t="s">
        <v>32</v>
      </c>
      <c r="D14" s="15"/>
      <c r="E14" s="16">
        <f>IFERROR(AVERAGE(E15,E16,E17),"")</f>
        <v>0.41</v>
      </c>
      <c r="F14" s="17" t="str">
        <f t="shared" si="1"/>
        <v>At Risk</v>
      </c>
      <c r="G14" s="17">
        <v>100.0</v>
      </c>
      <c r="H14" s="18">
        <f>IFERROR(AVERAGE(E15,E16,E17)*100,"")</f>
        <v>41</v>
      </c>
    </row>
    <row r="15" ht="18.0" customHeight="1">
      <c r="A15" s="28" t="s">
        <v>37</v>
      </c>
      <c r="B15" s="26" t="s">
        <v>19</v>
      </c>
      <c r="C15" s="27" t="s">
        <v>27</v>
      </c>
      <c r="D15" s="26" t="s">
        <v>39</v>
      </c>
      <c r="E15" s="29">
        <f>IF(H15="","",MAX(0,MIN(1,(H15-84)/(99-84))))</f>
        <v>0.61</v>
      </c>
      <c r="F15" s="30" t="str">
        <f t="shared" si="1"/>
        <v>On Track</v>
      </c>
      <c r="G15" s="26">
        <v>97.0</v>
      </c>
      <c r="H15" s="26">
        <v>93.15</v>
      </c>
    </row>
    <row r="16" ht="18.0" customHeight="1">
      <c r="A16" s="22" t="s">
        <v>41</v>
      </c>
      <c r="B16" s="20" t="s">
        <v>19</v>
      </c>
      <c r="C16" s="21" t="s">
        <v>32</v>
      </c>
      <c r="D16" s="20" t="s">
        <v>42</v>
      </c>
      <c r="E16" s="23">
        <f>IF(H16="","",IF(H16&lt;=0,1,MIN(1,95/H16)))</f>
        <v>0.4</v>
      </c>
      <c r="F16" s="24" t="str">
        <f t="shared" si="1"/>
        <v>At Risk</v>
      </c>
      <c r="G16" s="20">
        <v>150.0</v>
      </c>
      <c r="H16" s="20">
        <v>237.5</v>
      </c>
    </row>
    <row r="17" ht="18.0" customHeight="1">
      <c r="A17" s="28" t="s">
        <v>44</v>
      </c>
      <c r="B17" s="26" t="s">
        <v>19</v>
      </c>
      <c r="C17" s="27" t="s">
        <v>45</v>
      </c>
      <c r="D17" s="26" t="s">
        <v>46</v>
      </c>
      <c r="E17" s="29">
        <f>IF(H17="","",MAX(0,MIN(1,(H17-58)/(94-58))))</f>
        <v>0.22</v>
      </c>
      <c r="F17" s="30" t="str">
        <f t="shared" si="1"/>
        <v>In Trouble</v>
      </c>
      <c r="G17" s="26">
        <v>88.0</v>
      </c>
      <c r="H17" s="26">
        <v>65.92</v>
      </c>
    </row>
    <row r="18" ht="19.5" customHeight="1">
      <c r="A18" s="12" t="s">
        <v>49</v>
      </c>
      <c r="B18" s="13" t="s">
        <v>19</v>
      </c>
      <c r="C18" s="14" t="s">
        <v>50</v>
      </c>
      <c r="D18" s="15"/>
      <c r="E18" s="16">
        <f>IFERROR(AVERAGE(E19,E20,E21),"")</f>
        <v>0.3433333333</v>
      </c>
      <c r="F18" s="17" t="str">
        <f t="shared" si="1"/>
        <v>At Risk</v>
      </c>
      <c r="G18" s="17">
        <v>100.0</v>
      </c>
      <c r="H18" s="18">
        <f>IFERROR(AVERAGE(E19,E20,E21)*100,"")</f>
        <v>34.33333333</v>
      </c>
    </row>
    <row r="19" ht="18.0" customHeight="1">
      <c r="A19" s="22" t="s">
        <v>51</v>
      </c>
      <c r="B19" s="20" t="s">
        <v>19</v>
      </c>
      <c r="C19" s="21" t="s">
        <v>50</v>
      </c>
      <c r="D19" s="20" t="s">
        <v>52</v>
      </c>
      <c r="E19" s="23">
        <f>IF(H19="","",MAX(0,MIN(1,(H19-68)/(92-68))))</f>
        <v>0.61</v>
      </c>
      <c r="F19" s="24" t="str">
        <f t="shared" si="1"/>
        <v>On Track</v>
      </c>
      <c r="G19" s="20">
        <v>88.0</v>
      </c>
      <c r="H19" s="20">
        <v>82.64</v>
      </c>
    </row>
    <row r="20" ht="18.0" customHeight="1">
      <c r="A20" s="28" t="s">
        <v>53</v>
      </c>
      <c r="B20" s="26" t="s">
        <v>19</v>
      </c>
      <c r="C20" s="27" t="s">
        <v>50</v>
      </c>
      <c r="D20" s="26" t="s">
        <v>54</v>
      </c>
      <c r="E20" s="29">
        <f>IF(H20="","",MAX(0,MIN(1,(4.8-H20)/(4.8-2.2))))</f>
        <v>0.42</v>
      </c>
      <c r="F20" s="30" t="str">
        <f t="shared" si="1"/>
        <v>At Risk</v>
      </c>
      <c r="G20" s="26">
        <v>3.0</v>
      </c>
      <c r="H20" s="26">
        <v>3.708</v>
      </c>
    </row>
    <row r="21" ht="18.0" customHeight="1">
      <c r="A21" s="22" t="s">
        <v>55</v>
      </c>
      <c r="B21" s="20" t="s">
        <v>19</v>
      </c>
      <c r="C21" s="21" t="s">
        <v>20</v>
      </c>
      <c r="D21" s="20" t="s">
        <v>56</v>
      </c>
      <c r="E21" s="23">
        <f>IF(H21="","",MAX(0,MIN(1,(H21-0)/(100-0))))</f>
        <v>0</v>
      </c>
      <c r="F21" s="24" t="str">
        <f t="shared" si="1"/>
        <v>Not Started</v>
      </c>
      <c r="G21" s="20">
        <v>80.0</v>
      </c>
      <c r="H21" s="20">
        <v>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29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36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38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43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47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48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2026-09-23T11:51:01Z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